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3"/>
  </bookViews>
  <sheets>
    <sheet name="Nota Spese Italia" sheetId="1" r:id="rId1"/>
    <sheet name="Nota Spese USD" sheetId="3" r:id="rId2"/>
    <sheet name="Nota Spese JOD" sheetId="4" r:id="rId3"/>
    <sheet name="Nota Spese MXN" sheetId="5" r:id="rId4"/>
  </sheets>
  <definedNames>
    <definedName name="_xlnm.Print_Area" localSheetId="0">'Nota Spese Italia'!$A$1:$S$41</definedName>
    <definedName name="_xlnm.Print_Area" localSheetId="1">'Nota Spese USD'!$A$1:$R$22</definedName>
    <definedName name="_xlnm.Print_Titles" localSheetId="0">'Nota Spese Italia'!$7:$10</definedName>
    <definedName name="_xlnm.Print_Titles" localSheetId="1">'Nota Spese USD'!$1:$10</definedName>
  </definedNames>
  <calcPr calcId="125725"/>
</workbook>
</file>

<file path=xl/calcChain.xml><?xml version="1.0" encoding="utf-8"?>
<calcChain xmlns="http://schemas.openxmlformats.org/spreadsheetml/2006/main">
  <c r="H19" i="5"/>
  <c r="H20"/>
  <c r="H21"/>
  <c r="H23"/>
  <c r="R3" l="1"/>
  <c r="R1"/>
  <c r="P24"/>
  <c r="N24"/>
  <c r="P23"/>
  <c r="N23"/>
  <c r="P22"/>
  <c r="N22"/>
  <c r="P21"/>
  <c r="N21"/>
  <c r="P20"/>
  <c r="N20"/>
  <c r="P19"/>
  <c r="N19"/>
  <c r="P18"/>
  <c r="N18"/>
  <c r="H18"/>
  <c r="P17"/>
  <c r="N17"/>
  <c r="H17"/>
  <c r="P16"/>
  <c r="N16"/>
  <c r="H16"/>
  <c r="P15"/>
  <c r="H15"/>
  <c r="N15" s="1"/>
  <c r="P14"/>
  <c r="N14"/>
  <c r="H14"/>
  <c r="P13"/>
  <c r="N13"/>
  <c r="H13"/>
  <c r="P12"/>
  <c r="N12"/>
  <c r="H12"/>
  <c r="P11"/>
  <c r="H11"/>
  <c r="N11" s="1"/>
  <c r="N25" l="1"/>
  <c r="O7"/>
  <c r="P3" s="1"/>
  <c r="M7"/>
  <c r="L7"/>
  <c r="K7"/>
  <c r="J7"/>
  <c r="I7"/>
  <c r="H7"/>
  <c r="G7"/>
  <c r="R3" i="4"/>
  <c r="R1"/>
  <c r="R5" s="1"/>
  <c r="P11"/>
  <c r="N11"/>
  <c r="H11"/>
  <c r="R5" i="3"/>
  <c r="R3"/>
  <c r="R1"/>
  <c r="H16"/>
  <c r="N16" s="1"/>
  <c r="H15"/>
  <c r="N15" s="1"/>
  <c r="P15"/>
  <c r="N17"/>
  <c r="P14"/>
  <c r="N14"/>
  <c r="H14"/>
  <c r="N18" i="4"/>
  <c r="N17"/>
  <c r="N16"/>
  <c r="N15"/>
  <c r="N14"/>
  <c r="P13"/>
  <c r="N13"/>
  <c r="N12"/>
  <c r="O7"/>
  <c r="M7"/>
  <c r="L7"/>
  <c r="K7"/>
  <c r="J7"/>
  <c r="I7"/>
  <c r="G7"/>
  <c r="P3"/>
  <c r="N12" i="1"/>
  <c r="N7" i="5" l="1"/>
  <c r="P7" s="1"/>
  <c r="R5"/>
  <c r="P1"/>
  <c r="N7" i="4"/>
  <c r="H7"/>
  <c r="P1" s="1"/>
  <c r="N21" i="1"/>
  <c r="N22"/>
  <c r="P23"/>
  <c r="H23"/>
  <c r="N23" s="1"/>
  <c r="P35"/>
  <c r="H35"/>
  <c r="N35" s="1"/>
  <c r="P34"/>
  <c r="H34"/>
  <c r="N34" s="1"/>
  <c r="P33"/>
  <c r="N33"/>
  <c r="H33"/>
  <c r="P32"/>
  <c r="H32"/>
  <c r="N32" s="1"/>
  <c r="M1" i="5" l="1"/>
  <c r="P5"/>
  <c r="P5" i="4"/>
  <c r="M1"/>
  <c r="P7"/>
  <c r="H22" i="1"/>
  <c r="N11" i="3" l="1"/>
  <c r="H18" i="1"/>
  <c r="H13"/>
  <c r="N16"/>
  <c r="N17"/>
  <c r="N12" i="3"/>
  <c r="O7"/>
  <c r="P3" s="1"/>
  <c r="M7"/>
  <c r="L7"/>
  <c r="J7"/>
  <c r="I7"/>
  <c r="G7" i="1"/>
  <c r="O7"/>
  <c r="P3" s="1"/>
  <c r="M7"/>
  <c r="L7"/>
  <c r="K7"/>
  <c r="J7"/>
  <c r="I7"/>
  <c r="N11"/>
  <c r="K7" i="3"/>
  <c r="G7"/>
  <c r="P31" i="1"/>
  <c r="P30"/>
  <c r="P29"/>
  <c r="P28"/>
  <c r="P27"/>
  <c r="P26"/>
  <c r="N31"/>
  <c r="N30"/>
  <c r="N27"/>
  <c r="N26"/>
  <c r="N25"/>
  <c r="N24"/>
  <c r="N13"/>
  <c r="N19"/>
  <c r="P17"/>
  <c r="P15"/>
  <c r="P14"/>
  <c r="P13"/>
  <c r="H7" i="3"/>
  <c r="P13"/>
  <c r="N13"/>
  <c r="N20" i="1"/>
  <c r="N28"/>
  <c r="N29"/>
  <c r="N15"/>
  <c r="N14"/>
  <c r="P1" i="3" l="1"/>
  <c r="P5" s="1"/>
  <c r="N7"/>
  <c r="P7" s="1"/>
  <c r="H7" i="1"/>
  <c r="N7"/>
  <c r="P7" s="1"/>
  <c r="N18"/>
  <c r="P1"/>
  <c r="P5" s="1"/>
  <c r="M1" i="3" l="1"/>
  <c r="M1" i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<sst xmlns="http://schemas.openxmlformats.org/spreadsheetml/2006/main" count="346" uniqueCount="97">
  <si>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</si>
  <si>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</si>
  <si>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</si>
  <si>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</si>
  <si>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</si>
  <si>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</si>
  <si>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</si>
  <si>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</si>
  <si>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</si>
  <si>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</si>
  <si>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</si>
  <si>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</si>
  <si>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</si>
  <si>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</si>
  <si>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</si>
  <si>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</si>
  <si>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</si>
  <si>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</si>
  <si>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</si>
  <si>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</si>
  <si>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</si>
  <si>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</si>
  <si>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</si>
  <si>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</si>
  <si>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</si>
  <si>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</si>
  <si>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</si>
  <si>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</si>
  <si>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</si>
  <si>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</si>
  <si>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</si>
  <si>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</si>
  <si>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</si>
  <si>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</si>
  <si>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</si>
  <si>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</si>
  <si>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</si>
  <si>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</si>
  <si>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</si>
  <si>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</si>
  <si>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</si>
  <si>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</si>
  <si>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</si>
  <si>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</si>
  <si>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Walter Furlan</t>
  </si>
  <si>
    <t>EURO</t>
  </si>
  <si>
    <t>DEMO Giordania</t>
  </si>
  <si>
    <t>Rimborso KM viaggio torino</t>
  </si>
  <si>
    <t>Vaccinazione epatite A</t>
  </si>
  <si>
    <t>parcheggio</t>
  </si>
  <si>
    <t>pranzo</t>
  </si>
  <si>
    <t>Rimborso KM viaggio malpensa</t>
  </si>
  <si>
    <t>Telepass viaggio Torino</t>
  </si>
  <si>
    <t>Telepass viaggio Malpensa</t>
  </si>
  <si>
    <t>Pranzo</t>
  </si>
  <si>
    <t>Demo Libano</t>
  </si>
  <si>
    <t>acqua</t>
  </si>
  <si>
    <t>Visto</t>
  </si>
  <si>
    <t>Delivery Messico</t>
  </si>
  <si>
    <t>Taxy da malpensa</t>
  </si>
  <si>
    <t>Taxi per Linate</t>
  </si>
  <si>
    <t>prelievo</t>
  </si>
  <si>
    <t>colazione</t>
  </si>
  <si>
    <t>Parcheggiio</t>
  </si>
  <si>
    <t>Ford Fiesta 1.4 97CV</t>
  </si>
  <si>
    <t>Rimborso auto privata</t>
  </si>
  <si>
    <t>N/A</t>
  </si>
  <si>
    <t>DEMO Libano</t>
  </si>
  <si>
    <t>bar</t>
  </si>
  <si>
    <t>USD</t>
  </si>
  <si>
    <t>colazione x 2</t>
  </si>
  <si>
    <t>Delivery PEMEX</t>
  </si>
  <si>
    <t>cena</t>
  </si>
  <si>
    <t>MXN</t>
  </si>
  <si>
    <t>messico</t>
  </si>
  <si>
    <t>Cena</t>
  </si>
  <si>
    <t>JOD</t>
  </si>
  <si>
    <t>caricabatterie cell</t>
  </si>
  <si>
    <t>colazion</t>
  </si>
  <si>
    <t>checkout albergo</t>
  </si>
  <si>
    <t>taxi</t>
  </si>
  <si>
    <t>libano</t>
  </si>
  <si>
    <t>giordania</t>
  </si>
  <si>
    <t>03_01</t>
  </si>
  <si>
    <t>restituzione contanti</t>
  </si>
  <si>
    <t>italia</t>
  </si>
  <si>
    <t>Daniele Milan</t>
  </si>
  <si>
    <r>
      <t xml:space="preserve">Colazione 
</t>
    </r>
    <r>
      <rPr>
        <b/>
        <sz val="14"/>
        <color rgb="FFFF0000"/>
        <rFont val="Gulim"/>
        <family val="2"/>
      </rPr>
      <t>(manca giustificativo)</t>
    </r>
  </si>
  <si>
    <t>03_02</t>
  </si>
  <si>
    <t>(importi in Valuta USD)</t>
  </si>
  <si>
    <t>Spese personali</t>
  </si>
  <si>
    <t>03_03</t>
  </si>
  <si>
    <t>(importi in Valuta Dinaro Giordano)</t>
  </si>
  <si>
    <t>(importi in Valuta Peso Messicano)</t>
  </si>
  <si>
    <t>03_04</t>
  </si>
  <si>
    <t>spese personali</t>
  </si>
  <si>
    <t xml:space="preserve"> 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</si>
</sst>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3" formatCode="&quot;€&quot;\ #,##0.00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sz val="14"/>
      <color rgb="FFFF0000"/>
      <name val="Gulim"/>
      <family val="2"/>
    </font>
    <font>
      <sz val="14"/>
      <color theme="1"/>
      <name val="Gulim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7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12" fillId="0" borderId="16" xfId="0" applyNumberFormat="1" applyFont="1" applyBorder="1" applyAlignment="1" applyProtection="1">
      <alignment horizontal="left" vertical="center"/>
      <protection locked="0"/>
    </xf>
    <xf numFmtId="171" fontId="13" fillId="0" borderId="23" xfId="0" applyNumberFormat="1" applyFont="1" applyBorder="1" applyAlignment="1" applyProtection="1">
      <alignment horizontal="right" vertical="center"/>
      <protection locked="0"/>
    </xf>
    <xf numFmtId="171" fontId="13" fillId="0" borderId="58" xfId="0" applyNumberFormat="1" applyFont="1" applyBorder="1" applyAlignment="1" applyProtection="1">
      <alignment horizontal="right" vertical="center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171" fontId="13" fillId="0" borderId="22" xfId="0" applyNumberFormat="1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173" fontId="2" fillId="0" borderId="0" xfId="0" applyNumberFormat="1" applyFont="1" applyAlignment="1" applyProtection="1">
      <alignment vertical="center"/>
    </xf>
    <xf numFmtId="173" fontId="14" fillId="0" borderId="0" xfId="0" applyNumberFormat="1" applyFont="1" applyAlignment="1" applyProtection="1">
      <alignment vertical="center"/>
    </xf>
    <xf numFmtId="170" fontId="14" fillId="0" borderId="21" xfId="0" applyNumberFormat="1" applyFont="1" applyBorder="1" applyAlignment="1" applyProtection="1">
      <alignment horizontal="center" vertical="center"/>
      <protection locked="0"/>
    </xf>
    <xf numFmtId="49" fontId="14" fillId="0" borderId="21" xfId="0" applyNumberFormat="1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38" fontId="14" fillId="0" borderId="17" xfId="0" applyNumberFormat="1" applyFont="1" applyBorder="1" applyAlignment="1" applyProtection="1">
      <alignment horizontal="center" vertical="center"/>
      <protection locked="0"/>
    </xf>
    <xf numFmtId="171" fontId="14" fillId="0" borderId="27" xfId="0" applyNumberFormat="1" applyFont="1" applyBorder="1" applyAlignment="1" applyProtection="1">
      <alignment horizontal="right" vertical="center"/>
      <protection locked="0"/>
    </xf>
    <xf numFmtId="171" fontId="14" fillId="0" borderId="20" xfId="0" applyNumberFormat="1" applyFont="1" applyBorder="1" applyAlignment="1" applyProtection="1">
      <alignment horizontal="right" vertical="center"/>
      <protection locked="0"/>
    </xf>
    <xf numFmtId="171" fontId="14" fillId="0" borderId="22" xfId="0" applyNumberFormat="1" applyFont="1" applyBorder="1" applyAlignment="1" applyProtection="1">
      <alignment horizontal="right" vertical="center"/>
      <protection locked="0"/>
    </xf>
    <xf numFmtId="171" fontId="14" fillId="0" borderId="23" xfId="0" applyNumberFormat="1" applyFont="1" applyBorder="1" applyAlignment="1" applyProtection="1">
      <alignment horizontal="right" vertical="center"/>
      <protection locked="0"/>
    </xf>
    <xf numFmtId="164" fontId="14" fillId="3" borderId="24" xfId="1" applyFont="1" applyFill="1" applyBorder="1" applyAlignment="1" applyProtection="1">
      <alignment horizontal="right" vertical="center"/>
    </xf>
    <xf numFmtId="4" fontId="14" fillId="4" borderId="24" xfId="0" applyNumberFormat="1" applyFont="1" applyFill="1" applyBorder="1" applyAlignment="1" applyProtection="1">
      <alignment vertical="center"/>
      <protection locked="0"/>
    </xf>
    <xf numFmtId="0" fontId="14" fillId="0" borderId="25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65" xfId="0" applyFont="1" applyBorder="1" applyAlignment="1" applyProtection="1">
      <alignment vertical="center"/>
    </xf>
  </cellXfs>
  <cellStyles count="2">
    <cellStyle name="Euro" xfId="1"/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50" zoomScaleSheetLayoutView="50" workbookViewId="0">
      <pane ySplit="10" topLeftCell="A14" activePane="bottomLeft" state="frozen"/>
      <selection pane="bottomLeft" activeCell="M26" sqref="M26:M35"/>
    </sheetView>
  </sheetViews>
  <sheetFormatPr defaultRowHeight="18.75"/>
  <cols>
    <col min="1" max="1" width="6.7109375" style="1" customWidth="1"/>
    <col min="2" max="2" width="19.42578125" style="2" customWidth="1"/>
    <col min="3" max="3" width="23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2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2" t="s">
        <v>0</v>
      </c>
      <c r="C1" s="122"/>
      <c r="D1" s="122"/>
      <c r="E1" s="123" t="s">
        <v>44</v>
      </c>
      <c r="F1" s="123"/>
      <c r="G1" s="50">
        <v>41699</v>
      </c>
      <c r="H1" s="49" t="s">
        <v>83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642.5920000000001</v>
      </c>
      <c r="Q1" s="3" t="s">
        <v>28</v>
      </c>
    </row>
    <row r="2" spans="1:19" s="8" customFormat="1" ht="35.25" customHeight="1">
      <c r="A2" s="4"/>
      <c r="B2" s="124" t="s">
        <v>2</v>
      </c>
      <c r="C2" s="124"/>
      <c r="D2" s="124"/>
      <c r="E2" s="123" t="s">
        <v>86</v>
      </c>
      <c r="F2" s="123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4" t="s">
        <v>26</v>
      </c>
      <c r="C3" s="124"/>
      <c r="D3" s="124"/>
      <c r="E3" s="123" t="s">
        <v>27</v>
      </c>
      <c r="F3" s="123"/>
      <c r="N3" s="10" t="s">
        <v>4</v>
      </c>
      <c r="O3" s="11"/>
      <c r="P3" s="12">
        <f>+O7</f>
        <v>288.99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 t="s">
        <v>66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2"/>
      <c r="D5" s="20"/>
      <c r="E5" s="58">
        <v>25</v>
      </c>
      <c r="F5" s="14"/>
      <c r="G5" s="10" t="s">
        <v>65</v>
      </c>
      <c r="H5" s="21">
        <v>0.41289999999999999</v>
      </c>
      <c r="N5" s="127" t="s">
        <v>8</v>
      </c>
      <c r="O5" s="127"/>
      <c r="P5" s="22">
        <f>P1-P2-P3-P4</f>
        <v>353.60200000000009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64</v>
      </c>
      <c r="H6" s="24"/>
      <c r="R6" s="13"/>
      <c r="S6" s="14"/>
    </row>
    <row r="7" spans="1:19" s="8" customFormat="1" ht="27" customHeight="1" thickBot="1">
      <c r="A7" s="51"/>
      <c r="B7" s="52"/>
      <c r="C7" s="52"/>
      <c r="D7" s="53" t="s">
        <v>29</v>
      </c>
      <c r="E7" s="130" t="s">
        <v>11</v>
      </c>
      <c r="F7" s="131"/>
      <c r="G7" s="25">
        <f>SUM(G11:G35)</f>
        <v>380</v>
      </c>
      <c r="H7" s="25">
        <f>SUM(H11:H35)</f>
        <v>156.90200000000002</v>
      </c>
      <c r="I7" s="64">
        <f>SUM(I11:I35)</f>
        <v>106.70000000000002</v>
      </c>
      <c r="J7" s="69">
        <f>SUM(J11:J35)</f>
        <v>157</v>
      </c>
      <c r="K7" s="65">
        <f>SUM(K11:K35)</f>
        <v>143.56</v>
      </c>
      <c r="L7" s="65">
        <f>SUM(L11:L35)</f>
        <v>0</v>
      </c>
      <c r="M7" s="65">
        <f>SUM(M11:M35)</f>
        <v>78.430000000000007</v>
      </c>
      <c r="N7" s="65">
        <f>SUM(N11:N35)</f>
        <v>642.59199999999998</v>
      </c>
      <c r="O7" s="66">
        <f>SUM(O11:O35)</f>
        <v>288.99</v>
      </c>
      <c r="P7" s="13">
        <f>+N7-SUM(I7:M7)</f>
        <v>156.90199999999993</v>
      </c>
    </row>
    <row r="8" spans="1:19" ht="36" customHeight="1" thickTop="1" thickBot="1">
      <c r="A8" s="108"/>
      <c r="B8" s="63"/>
      <c r="C8" s="110" t="s">
        <v>13</v>
      </c>
      <c r="D8" s="112" t="s">
        <v>25</v>
      </c>
      <c r="E8" s="111" t="s">
        <v>14</v>
      </c>
      <c r="F8" s="113" t="s">
        <v>34</v>
      </c>
      <c r="G8" s="114" t="s">
        <v>15</v>
      </c>
      <c r="H8" s="115" t="s">
        <v>16</v>
      </c>
      <c r="I8" s="120" t="s">
        <v>37</v>
      </c>
      <c r="J8" s="120" t="s">
        <v>39</v>
      </c>
      <c r="K8" s="120" t="s">
        <v>38</v>
      </c>
      <c r="L8" s="128" t="s">
        <v>35</v>
      </c>
      <c r="M8" s="129"/>
      <c r="N8" s="106" t="s">
        <v>17</v>
      </c>
      <c r="O8" s="118" t="s">
        <v>18</v>
      </c>
      <c r="P8" s="105" t="s">
        <v>19</v>
      </c>
      <c r="R8" s="2"/>
    </row>
    <row r="9" spans="1:19" ht="36" customHeight="1" thickTop="1" thickBot="1">
      <c r="A9" s="109"/>
      <c r="B9" s="63" t="s">
        <v>12</v>
      </c>
      <c r="C9" s="111"/>
      <c r="D9" s="111"/>
      <c r="E9" s="111"/>
      <c r="F9" s="113"/>
      <c r="G9" s="114"/>
      <c r="H9" s="116"/>
      <c r="I9" s="121" t="s">
        <v>37</v>
      </c>
      <c r="J9" s="121"/>
      <c r="K9" s="121" t="s">
        <v>36</v>
      </c>
      <c r="L9" s="132" t="s">
        <v>23</v>
      </c>
      <c r="M9" s="125" t="s">
        <v>24</v>
      </c>
      <c r="N9" s="107"/>
      <c r="O9" s="119"/>
      <c r="P9" s="105"/>
      <c r="R9" s="2"/>
    </row>
    <row r="10" spans="1:19" ht="37.5" customHeight="1" thickTop="1" thickBot="1">
      <c r="A10" s="109"/>
      <c r="B10" s="54"/>
      <c r="C10" s="111"/>
      <c r="D10" s="111"/>
      <c r="E10" s="111"/>
      <c r="F10" s="113"/>
      <c r="G10" s="26" t="s">
        <v>20</v>
      </c>
      <c r="H10" s="117"/>
      <c r="I10" s="121"/>
      <c r="J10" s="121"/>
      <c r="K10" s="121"/>
      <c r="L10" s="133"/>
      <c r="M10" s="126"/>
      <c r="N10" s="107"/>
      <c r="O10" s="119"/>
      <c r="P10" s="105"/>
      <c r="R10" s="2"/>
    </row>
    <row r="11" spans="1:19" ht="30" customHeight="1" thickTop="1">
      <c r="A11" s="27">
        <v>1</v>
      </c>
      <c r="B11" s="46">
        <v>41702</v>
      </c>
      <c r="C11" s="28" t="s">
        <v>46</v>
      </c>
      <c r="D11" s="29" t="s">
        <v>48</v>
      </c>
      <c r="E11" s="102"/>
      <c r="F11" s="45" t="s">
        <v>45</v>
      </c>
      <c r="G11" s="97"/>
      <c r="H11" s="100"/>
      <c r="I11" s="70"/>
      <c r="J11" s="70"/>
      <c r="K11" s="33">
        <v>66.069999999999993</v>
      </c>
      <c r="L11" s="33"/>
      <c r="M11" s="103"/>
      <c r="N11" s="38">
        <f>SUM(H11:M11)</f>
        <v>66.069999999999993</v>
      </c>
      <c r="O11" s="42">
        <v>66.069999999999993</v>
      </c>
      <c r="P11" s="40"/>
      <c r="R11" s="2"/>
    </row>
    <row r="12" spans="1:19" ht="46.5" customHeight="1">
      <c r="A12" s="27">
        <v>2</v>
      </c>
      <c r="B12" s="46">
        <v>41705</v>
      </c>
      <c r="C12" s="28" t="s">
        <v>46</v>
      </c>
      <c r="D12" s="153" t="s">
        <v>87</v>
      </c>
      <c r="E12" s="102"/>
      <c r="F12" s="45" t="s">
        <v>45</v>
      </c>
      <c r="G12" s="98"/>
      <c r="H12" s="100"/>
      <c r="I12" s="70"/>
      <c r="J12" s="70"/>
      <c r="K12" s="33"/>
      <c r="L12" s="33"/>
      <c r="M12" s="152">
        <v>5.3</v>
      </c>
      <c r="N12" s="38">
        <f>SUM(H12:M12)</f>
        <v>5.3</v>
      </c>
      <c r="O12" s="42">
        <v>5.3</v>
      </c>
      <c r="P12" s="40"/>
      <c r="R12" s="2"/>
    </row>
    <row r="13" spans="1:19" ht="30" customHeight="1">
      <c r="A13" s="41">
        <v>3</v>
      </c>
      <c r="B13" s="46">
        <v>41709</v>
      </c>
      <c r="C13" s="28" t="s">
        <v>46</v>
      </c>
      <c r="D13" s="28" t="s">
        <v>47</v>
      </c>
      <c r="E13" s="102"/>
      <c r="F13" s="45" t="s">
        <v>45</v>
      </c>
      <c r="G13" s="98">
        <v>290</v>
      </c>
      <c r="H13" s="104">
        <f>G13*H5</f>
        <v>119.741</v>
      </c>
      <c r="I13" s="70"/>
      <c r="J13" s="70"/>
      <c r="K13" s="33"/>
      <c r="L13" s="34"/>
      <c r="M13" s="36"/>
      <c r="N13" s="38">
        <f>SUM(H13:M13)</f>
        <v>119.741</v>
      </c>
      <c r="O13" s="42"/>
      <c r="P13" s="40" t="str">
        <f t="shared" ref="P13:P31" si="0">IF($F13="Milano","X","")</f>
        <v/>
      </c>
      <c r="R13" s="2"/>
    </row>
    <row r="14" spans="1:19" ht="30" customHeight="1">
      <c r="A14" s="27">
        <v>4</v>
      </c>
      <c r="B14" s="46">
        <v>41709</v>
      </c>
      <c r="C14" s="28" t="s">
        <v>46</v>
      </c>
      <c r="D14" s="28" t="s">
        <v>52</v>
      </c>
      <c r="E14" s="102"/>
      <c r="F14" s="45" t="s">
        <v>45</v>
      </c>
      <c r="G14" s="98"/>
      <c r="H14" s="100"/>
      <c r="I14" s="70">
        <v>30</v>
      </c>
      <c r="J14" s="70"/>
      <c r="K14" s="33"/>
      <c r="L14" s="34"/>
      <c r="M14" s="36"/>
      <c r="N14" s="38">
        <f>SUM(H14:M14)</f>
        <v>30</v>
      </c>
      <c r="O14" s="42"/>
      <c r="P14" s="40" t="str">
        <f t="shared" si="0"/>
        <v/>
      </c>
      <c r="R14" s="2"/>
    </row>
    <row r="15" spans="1:19" ht="30" customHeight="1">
      <c r="A15" s="41">
        <v>5</v>
      </c>
      <c r="B15" s="46">
        <v>41709</v>
      </c>
      <c r="C15" s="28" t="s">
        <v>46</v>
      </c>
      <c r="D15" s="28" t="s">
        <v>49</v>
      </c>
      <c r="E15" s="68"/>
      <c r="F15" s="45" t="s">
        <v>45</v>
      </c>
      <c r="G15" s="98"/>
      <c r="H15" s="100"/>
      <c r="I15" s="70">
        <v>2.5</v>
      </c>
      <c r="J15" s="70"/>
      <c r="K15" s="33"/>
      <c r="L15" s="34"/>
      <c r="M15" s="36"/>
      <c r="N15" s="38">
        <f t="shared" ref="N15:N22" si="1">SUM(H15:M15)</f>
        <v>2.5</v>
      </c>
      <c r="O15" s="42"/>
      <c r="P15" s="40" t="str">
        <f t="shared" si="0"/>
        <v/>
      </c>
      <c r="R15" s="2"/>
    </row>
    <row r="16" spans="1:19" ht="30" customHeight="1">
      <c r="A16" s="27">
        <v>6</v>
      </c>
      <c r="B16" s="46">
        <v>41709</v>
      </c>
      <c r="C16" s="28" t="s">
        <v>46</v>
      </c>
      <c r="D16" s="28" t="s">
        <v>57</v>
      </c>
      <c r="E16" s="68"/>
      <c r="F16" s="45" t="s">
        <v>45</v>
      </c>
      <c r="G16" s="98"/>
      <c r="H16" s="100"/>
      <c r="I16" s="70"/>
      <c r="J16" s="70"/>
      <c r="K16" s="33">
        <v>37.5</v>
      </c>
      <c r="L16" s="34"/>
      <c r="M16" s="36"/>
      <c r="N16" s="38">
        <f t="shared" si="1"/>
        <v>37.5</v>
      </c>
      <c r="O16" s="42"/>
      <c r="P16" s="40"/>
      <c r="R16" s="2"/>
    </row>
    <row r="17" spans="1:18" ht="30" customHeight="1">
      <c r="A17" s="41">
        <v>7</v>
      </c>
      <c r="B17" s="46">
        <v>41709</v>
      </c>
      <c r="C17" s="28" t="s">
        <v>46</v>
      </c>
      <c r="D17" s="28" t="s">
        <v>50</v>
      </c>
      <c r="E17" s="68"/>
      <c r="F17" s="45" t="s">
        <v>45</v>
      </c>
      <c r="G17" s="98"/>
      <c r="H17" s="100"/>
      <c r="I17" s="70"/>
      <c r="J17" s="70"/>
      <c r="K17" s="33"/>
      <c r="L17" s="34"/>
      <c r="M17" s="36">
        <v>14</v>
      </c>
      <c r="N17" s="38">
        <f t="shared" si="1"/>
        <v>14</v>
      </c>
      <c r="O17" s="42"/>
      <c r="P17" s="40" t="str">
        <f t="shared" si="0"/>
        <v/>
      </c>
      <c r="R17" s="2"/>
    </row>
    <row r="18" spans="1:18" ht="30" customHeight="1">
      <c r="A18" s="27">
        <v>8</v>
      </c>
      <c r="B18" s="46">
        <v>41710</v>
      </c>
      <c r="C18" s="28" t="s">
        <v>46</v>
      </c>
      <c r="D18" s="28" t="s">
        <v>51</v>
      </c>
      <c r="E18" s="68"/>
      <c r="F18" s="45" t="s">
        <v>45</v>
      </c>
      <c r="G18" s="98">
        <v>45</v>
      </c>
      <c r="H18" s="100">
        <f>G18*H5</f>
        <v>18.580500000000001</v>
      </c>
      <c r="I18" s="70"/>
      <c r="J18" s="70"/>
      <c r="K18" s="33"/>
      <c r="L18" s="34"/>
      <c r="M18" s="36"/>
      <c r="N18" s="38">
        <f t="shared" si="1"/>
        <v>18.580500000000001</v>
      </c>
      <c r="O18" s="42"/>
      <c r="P18" s="40"/>
      <c r="R18" s="2"/>
    </row>
    <row r="19" spans="1:18" ht="30" customHeight="1">
      <c r="A19" s="41">
        <v>9</v>
      </c>
      <c r="B19" s="46">
        <v>41710</v>
      </c>
      <c r="C19" s="28" t="s">
        <v>46</v>
      </c>
      <c r="D19" s="28" t="s">
        <v>53</v>
      </c>
      <c r="E19" s="68"/>
      <c r="F19" s="45" t="s">
        <v>45</v>
      </c>
      <c r="G19" s="98"/>
      <c r="H19" s="100"/>
      <c r="I19" s="70">
        <v>2.9</v>
      </c>
      <c r="J19" s="70"/>
      <c r="K19" s="33"/>
      <c r="L19" s="34"/>
      <c r="M19" s="36"/>
      <c r="N19" s="38">
        <f t="shared" si="1"/>
        <v>2.9</v>
      </c>
      <c r="O19" s="42"/>
      <c r="P19" s="40"/>
      <c r="R19" s="2"/>
    </row>
    <row r="20" spans="1:18" ht="30" customHeight="1">
      <c r="A20" s="27">
        <v>10</v>
      </c>
      <c r="B20" s="46">
        <v>41710</v>
      </c>
      <c r="C20" s="28" t="s">
        <v>46</v>
      </c>
      <c r="D20" s="28" t="s">
        <v>54</v>
      </c>
      <c r="E20" s="68"/>
      <c r="F20" s="45" t="s">
        <v>45</v>
      </c>
      <c r="G20" s="98"/>
      <c r="H20" s="100"/>
      <c r="I20" s="70"/>
      <c r="J20" s="70"/>
      <c r="K20" s="33"/>
      <c r="L20" s="34"/>
      <c r="M20" s="34">
        <v>17.28</v>
      </c>
      <c r="N20" s="38">
        <f t="shared" si="1"/>
        <v>17.28</v>
      </c>
      <c r="O20" s="42">
        <v>17.28</v>
      </c>
      <c r="P20" s="40"/>
      <c r="R20" s="2"/>
    </row>
    <row r="21" spans="1:18" ht="30" customHeight="1">
      <c r="A21" s="41">
        <v>11</v>
      </c>
      <c r="B21" s="46">
        <v>41710</v>
      </c>
      <c r="C21" s="28" t="s">
        <v>46</v>
      </c>
      <c r="D21" s="28" t="s">
        <v>63</v>
      </c>
      <c r="E21" s="68"/>
      <c r="F21" s="45" t="s">
        <v>45</v>
      </c>
      <c r="G21" s="98"/>
      <c r="H21" s="100"/>
      <c r="I21" s="70">
        <v>68.400000000000006</v>
      </c>
      <c r="J21" s="70"/>
      <c r="K21" s="33"/>
      <c r="L21" s="34"/>
      <c r="M21" s="34"/>
      <c r="N21" s="38">
        <f t="shared" si="1"/>
        <v>68.400000000000006</v>
      </c>
      <c r="O21" s="42"/>
      <c r="P21" s="40"/>
      <c r="R21" s="2"/>
    </row>
    <row r="22" spans="1:18" ht="30" customHeight="1">
      <c r="A22" s="27">
        <v>12</v>
      </c>
      <c r="B22" s="46">
        <v>41712</v>
      </c>
      <c r="C22" s="28" t="s">
        <v>46</v>
      </c>
      <c r="D22" s="28" t="s">
        <v>51</v>
      </c>
      <c r="E22" s="68"/>
      <c r="F22" s="45" t="s">
        <v>45</v>
      </c>
      <c r="G22" s="98">
        <v>45</v>
      </c>
      <c r="H22" s="100">
        <f>G22*H5</f>
        <v>18.580500000000001</v>
      </c>
      <c r="I22" s="70"/>
      <c r="J22" s="70"/>
      <c r="K22" s="33"/>
      <c r="L22" s="34"/>
      <c r="M22" s="34"/>
      <c r="N22" s="38">
        <f t="shared" si="1"/>
        <v>18.580500000000001</v>
      </c>
      <c r="O22" s="42"/>
      <c r="P22" s="40"/>
      <c r="R22" s="2"/>
    </row>
    <row r="23" spans="1:18" ht="30" customHeight="1">
      <c r="A23" s="41">
        <v>13</v>
      </c>
      <c r="B23" s="46">
        <v>41712</v>
      </c>
      <c r="C23" s="28" t="s">
        <v>46</v>
      </c>
      <c r="D23" s="29" t="s">
        <v>50</v>
      </c>
      <c r="E23" s="29"/>
      <c r="F23" s="30" t="s">
        <v>45</v>
      </c>
      <c r="G23" s="31"/>
      <c r="H23" s="32">
        <f>IF($D$3="si",($G$5/$G$6*G23),IF($D$3="no",G23*$G$4,0))</f>
        <v>0</v>
      </c>
      <c r="I23" s="33"/>
      <c r="J23" s="34"/>
      <c r="K23" s="67"/>
      <c r="L23" s="36"/>
      <c r="M23" s="37">
        <v>4.8499999999999996</v>
      </c>
      <c r="N23" s="38">
        <f>SUM(H23:M23)</f>
        <v>4.8499999999999996</v>
      </c>
      <c r="O23" s="42">
        <v>4.8499999999999996</v>
      </c>
      <c r="P23" s="40" t="str">
        <f>IF(F23="Milano","X","")</f>
        <v/>
      </c>
      <c r="R23" s="73"/>
    </row>
    <row r="24" spans="1:18" ht="30" customHeight="1">
      <c r="A24" s="27">
        <v>14</v>
      </c>
      <c r="B24" s="46">
        <v>41703</v>
      </c>
      <c r="C24" s="28" t="s">
        <v>55</v>
      </c>
      <c r="D24" s="28" t="s">
        <v>54</v>
      </c>
      <c r="E24" s="68"/>
      <c r="F24" s="45" t="s">
        <v>45</v>
      </c>
      <c r="G24" s="98"/>
      <c r="H24" s="100"/>
      <c r="I24" s="70"/>
      <c r="J24" s="70"/>
      <c r="K24" s="33"/>
      <c r="L24" s="34"/>
      <c r="M24" s="34">
        <v>8.5</v>
      </c>
      <c r="N24" s="38">
        <f t="shared" ref="N24:N31" si="2">SUM(H24:M24)</f>
        <v>8.5</v>
      </c>
      <c r="O24" s="42">
        <v>8.5</v>
      </c>
      <c r="P24" s="40"/>
      <c r="R24" s="2"/>
    </row>
    <row r="25" spans="1:18" ht="30" customHeight="1">
      <c r="A25" s="41">
        <v>15</v>
      </c>
      <c r="B25" s="46">
        <v>41703</v>
      </c>
      <c r="C25" s="28" t="s">
        <v>55</v>
      </c>
      <c r="D25" s="28" t="s">
        <v>56</v>
      </c>
      <c r="E25" s="68"/>
      <c r="F25" s="45" t="s">
        <v>45</v>
      </c>
      <c r="G25" s="99"/>
      <c r="H25" s="100"/>
      <c r="I25" s="70"/>
      <c r="J25" s="70"/>
      <c r="K25" s="33"/>
      <c r="L25" s="34"/>
      <c r="M25" s="34">
        <v>1.5</v>
      </c>
      <c r="N25" s="38">
        <f t="shared" si="2"/>
        <v>1.5</v>
      </c>
      <c r="O25" s="42"/>
      <c r="P25" s="40"/>
      <c r="R25" s="2"/>
    </row>
    <row r="26" spans="1:18" ht="30" customHeight="1">
      <c r="A26" s="27">
        <v>16</v>
      </c>
      <c r="B26" s="46">
        <v>41717</v>
      </c>
      <c r="C26" s="28" t="s">
        <v>58</v>
      </c>
      <c r="D26" s="28" t="s">
        <v>60</v>
      </c>
      <c r="E26" s="68"/>
      <c r="F26" s="45" t="s">
        <v>45</v>
      </c>
      <c r="G26" s="99"/>
      <c r="H26" s="100"/>
      <c r="I26" s="70"/>
      <c r="J26" s="70">
        <v>67</v>
      </c>
      <c r="K26" s="33"/>
      <c r="L26" s="34"/>
      <c r="M26" s="34"/>
      <c r="N26" s="38">
        <f t="shared" si="2"/>
        <v>67</v>
      </c>
      <c r="O26" s="42"/>
      <c r="P26" s="40" t="str">
        <f t="shared" si="0"/>
        <v/>
      </c>
      <c r="R26" s="2"/>
    </row>
    <row r="27" spans="1:18" ht="30" customHeight="1">
      <c r="A27" s="41">
        <v>17</v>
      </c>
      <c r="B27" s="46">
        <v>41721</v>
      </c>
      <c r="C27" s="28" t="s">
        <v>58</v>
      </c>
      <c r="D27" s="43" t="s">
        <v>56</v>
      </c>
      <c r="E27" s="68"/>
      <c r="F27" s="45" t="s">
        <v>45</v>
      </c>
      <c r="G27" s="99"/>
      <c r="H27" s="100"/>
      <c r="I27" s="70"/>
      <c r="J27" s="70"/>
      <c r="K27" s="33"/>
      <c r="L27" s="34"/>
      <c r="M27" s="34">
        <v>2.2000000000000002</v>
      </c>
      <c r="N27" s="38">
        <f t="shared" si="2"/>
        <v>2.2000000000000002</v>
      </c>
      <c r="O27" s="42"/>
      <c r="P27" s="40" t="str">
        <f t="shared" si="0"/>
        <v/>
      </c>
      <c r="R27" s="2"/>
    </row>
    <row r="28" spans="1:18" ht="30" customHeight="1">
      <c r="A28" s="27">
        <v>18</v>
      </c>
      <c r="B28" s="46">
        <v>41721</v>
      </c>
      <c r="C28" s="28" t="s">
        <v>58</v>
      </c>
      <c r="D28" s="43" t="s">
        <v>62</v>
      </c>
      <c r="E28" s="68"/>
      <c r="F28" s="45" t="s">
        <v>45</v>
      </c>
      <c r="G28" s="99"/>
      <c r="H28" s="100"/>
      <c r="I28" s="70"/>
      <c r="J28" s="70"/>
      <c r="K28" s="33"/>
      <c r="L28" s="34"/>
      <c r="M28" s="34">
        <v>4.2</v>
      </c>
      <c r="N28" s="38">
        <f t="shared" si="2"/>
        <v>4.2</v>
      </c>
      <c r="O28" s="42"/>
      <c r="P28" s="40" t="str">
        <f t="shared" si="0"/>
        <v/>
      </c>
      <c r="R28" s="2"/>
    </row>
    <row r="29" spans="1:18" ht="30" customHeight="1">
      <c r="A29" s="41">
        <v>19</v>
      </c>
      <c r="B29" s="46">
        <v>41724</v>
      </c>
      <c r="C29" s="28" t="s">
        <v>58</v>
      </c>
      <c r="D29" s="43" t="s">
        <v>61</v>
      </c>
      <c r="E29" s="68"/>
      <c r="F29" s="45" t="s">
        <v>45</v>
      </c>
      <c r="G29" s="99"/>
      <c r="H29" s="100"/>
      <c r="I29" s="70"/>
      <c r="J29" s="70"/>
      <c r="K29" s="33"/>
      <c r="L29" s="34"/>
      <c r="M29" s="34"/>
      <c r="N29" s="38">
        <f t="shared" si="2"/>
        <v>0</v>
      </c>
      <c r="O29" s="42">
        <v>130</v>
      </c>
      <c r="P29" s="40" t="str">
        <f t="shared" si="0"/>
        <v/>
      </c>
      <c r="R29" s="2"/>
    </row>
    <row r="30" spans="1:18" ht="30" customHeight="1">
      <c r="A30" s="27">
        <v>20</v>
      </c>
      <c r="B30" s="46">
        <v>41724</v>
      </c>
      <c r="C30" s="28" t="s">
        <v>58</v>
      </c>
      <c r="D30" s="28" t="s">
        <v>59</v>
      </c>
      <c r="E30" s="68"/>
      <c r="F30" s="45" t="s">
        <v>45</v>
      </c>
      <c r="G30" s="99"/>
      <c r="H30" s="100"/>
      <c r="I30" s="70"/>
      <c r="J30" s="70">
        <v>90</v>
      </c>
      <c r="K30" s="33"/>
      <c r="L30" s="34"/>
      <c r="M30" s="34"/>
      <c r="N30" s="38">
        <f t="shared" si="2"/>
        <v>90</v>
      </c>
      <c r="O30" s="42"/>
      <c r="P30" s="40" t="str">
        <f t="shared" si="0"/>
        <v/>
      </c>
      <c r="R30" s="2"/>
    </row>
    <row r="31" spans="1:18" ht="30" customHeight="1">
      <c r="A31" s="41">
        <v>21</v>
      </c>
      <c r="B31" s="46">
        <v>41712</v>
      </c>
      <c r="C31" s="28" t="s">
        <v>46</v>
      </c>
      <c r="D31" s="28" t="s">
        <v>53</v>
      </c>
      <c r="E31" s="68"/>
      <c r="F31" s="45" t="s">
        <v>45</v>
      </c>
      <c r="G31" s="99"/>
      <c r="H31" s="100"/>
      <c r="I31" s="70">
        <v>2.9</v>
      </c>
      <c r="J31" s="70"/>
      <c r="K31" s="33"/>
      <c r="L31" s="34"/>
      <c r="M31" s="34"/>
      <c r="N31" s="38">
        <f t="shared" si="2"/>
        <v>2.9</v>
      </c>
      <c r="O31" s="42"/>
      <c r="P31" s="40" t="str">
        <f t="shared" si="0"/>
        <v/>
      </c>
      <c r="R31" s="2"/>
    </row>
    <row r="32" spans="1:18" ht="30" customHeight="1">
      <c r="A32" s="27">
        <v>22</v>
      </c>
      <c r="B32" s="46">
        <v>41721</v>
      </c>
      <c r="C32" s="43" t="s">
        <v>71</v>
      </c>
      <c r="D32" s="48" t="s">
        <v>68</v>
      </c>
      <c r="E32" s="44"/>
      <c r="F32" s="45" t="s">
        <v>45</v>
      </c>
      <c r="G32" s="31"/>
      <c r="H32" s="32">
        <f t="shared" ref="H32:H35" si="3">IF($D$3="si",($G$5/$G$6*G32),IF($D$3="no",G32*$G$4,0))</f>
        <v>0</v>
      </c>
      <c r="I32" s="47"/>
      <c r="J32" s="35"/>
      <c r="K32" s="36"/>
      <c r="L32" s="36"/>
      <c r="M32" s="37">
        <v>3.6</v>
      </c>
      <c r="N32" s="38">
        <f t="shared" ref="N32:N34" si="4">SUM(H32:M32)</f>
        <v>3.6</v>
      </c>
      <c r="O32" s="42"/>
      <c r="P32" s="40" t="str">
        <f t="shared" ref="P32:P35" si="5">IF(F32="Milano","X","")</f>
        <v/>
      </c>
      <c r="R32" s="2"/>
    </row>
    <row r="33" spans="1:18" ht="30" customHeight="1">
      <c r="A33" s="41">
        <v>23</v>
      </c>
      <c r="B33" s="46">
        <v>41721</v>
      </c>
      <c r="C33" s="43" t="s">
        <v>71</v>
      </c>
      <c r="D33" s="48" t="s">
        <v>50</v>
      </c>
      <c r="E33" s="44"/>
      <c r="F33" s="45" t="s">
        <v>45</v>
      </c>
      <c r="G33" s="31"/>
      <c r="H33" s="32">
        <f t="shared" si="3"/>
        <v>0</v>
      </c>
      <c r="I33" s="47"/>
      <c r="J33" s="35"/>
      <c r="K33" s="36"/>
      <c r="L33" s="36"/>
      <c r="M33" s="37">
        <v>7.75</v>
      </c>
      <c r="N33" s="38">
        <f t="shared" si="4"/>
        <v>7.75</v>
      </c>
      <c r="O33" s="42">
        <v>7.75</v>
      </c>
      <c r="P33" s="40" t="str">
        <f t="shared" si="5"/>
        <v/>
      </c>
      <c r="R33" s="2"/>
    </row>
    <row r="34" spans="1:18" ht="30" customHeight="1">
      <c r="A34" s="27">
        <v>24</v>
      </c>
      <c r="B34" s="46">
        <v>41721</v>
      </c>
      <c r="C34" s="43" t="s">
        <v>71</v>
      </c>
      <c r="D34" s="48" t="s">
        <v>77</v>
      </c>
      <c r="E34" s="44"/>
      <c r="F34" s="45" t="s">
        <v>45</v>
      </c>
      <c r="G34" s="31"/>
      <c r="H34" s="32">
        <f t="shared" si="3"/>
        <v>0</v>
      </c>
      <c r="I34" s="47"/>
      <c r="J34" s="35"/>
      <c r="K34" s="36">
        <v>39.99</v>
      </c>
      <c r="L34" s="36"/>
      <c r="M34" s="37"/>
      <c r="N34" s="38">
        <f t="shared" si="4"/>
        <v>39.99</v>
      </c>
      <c r="O34" s="42">
        <v>39.99</v>
      </c>
      <c r="P34" s="40" t="str">
        <f t="shared" si="5"/>
        <v/>
      </c>
      <c r="R34" s="2"/>
    </row>
    <row r="35" spans="1:18" ht="30" customHeight="1">
      <c r="A35" s="41">
        <v>25</v>
      </c>
      <c r="B35" s="46">
        <v>41727</v>
      </c>
      <c r="C35" s="43" t="s">
        <v>71</v>
      </c>
      <c r="D35" s="48" t="s">
        <v>50</v>
      </c>
      <c r="E35" s="44"/>
      <c r="F35" s="45" t="s">
        <v>45</v>
      </c>
      <c r="G35" s="31"/>
      <c r="H35" s="32">
        <f t="shared" si="3"/>
        <v>0</v>
      </c>
      <c r="I35" s="47"/>
      <c r="J35" s="35"/>
      <c r="K35" s="36"/>
      <c r="L35" s="36"/>
      <c r="M35" s="37">
        <v>9.25</v>
      </c>
      <c r="N35" s="38">
        <f t="shared" ref="N35" si="6">SUM(H35:M35)</f>
        <v>9.25</v>
      </c>
      <c r="O35" s="42">
        <v>9.25</v>
      </c>
      <c r="P35" s="40" t="str">
        <f t="shared" si="5"/>
        <v/>
      </c>
      <c r="R35" s="2"/>
    </row>
    <row r="37" spans="1:18">
      <c r="A37" s="59"/>
      <c r="B37" s="60"/>
      <c r="C37" s="60"/>
      <c r="D37" s="60"/>
      <c r="E37" s="60"/>
      <c r="F37" s="60"/>
      <c r="G37" s="60"/>
      <c r="H37" s="60"/>
      <c r="I37" s="60"/>
      <c r="J37" s="101"/>
      <c r="K37" s="101"/>
      <c r="L37" s="60"/>
      <c r="M37" s="60"/>
      <c r="N37" s="60"/>
      <c r="O37" s="60"/>
      <c r="P37" s="101"/>
      <c r="Q37" s="3"/>
    </row>
    <row r="38" spans="1:18">
      <c r="A38" s="81"/>
      <c r="B38" s="82"/>
      <c r="C38" s="83"/>
      <c r="D38" s="84"/>
      <c r="E38" s="84"/>
      <c r="F38" s="85"/>
      <c r="G38" s="86"/>
      <c r="H38" s="87"/>
      <c r="I38" s="88"/>
      <c r="J38" s="101"/>
      <c r="K38" s="101"/>
      <c r="L38" s="88"/>
      <c r="M38" s="88"/>
      <c r="N38" s="89"/>
      <c r="O38" s="90"/>
      <c r="P38" s="101"/>
      <c r="Q38" s="3"/>
    </row>
    <row r="39" spans="1:18">
      <c r="A39" s="59"/>
      <c r="B39" s="75" t="s">
        <v>41</v>
      </c>
      <c r="C39" s="75"/>
      <c r="D39" s="75"/>
      <c r="E39" s="60"/>
      <c r="F39" s="60"/>
      <c r="G39" s="75" t="s">
        <v>43</v>
      </c>
      <c r="H39" s="75"/>
      <c r="I39" s="75"/>
      <c r="J39" s="101"/>
      <c r="K39" s="101"/>
      <c r="L39" s="75" t="s">
        <v>42</v>
      </c>
      <c r="M39" s="75"/>
      <c r="N39" s="75"/>
      <c r="O39" s="60"/>
      <c r="P39" s="101"/>
      <c r="Q39" s="3"/>
    </row>
    <row r="40" spans="1:18">
      <c r="A40" s="59"/>
      <c r="B40" s="60"/>
      <c r="C40" s="60"/>
      <c r="D40" s="60"/>
      <c r="E40" s="60"/>
      <c r="F40" s="60"/>
      <c r="G40" s="60"/>
      <c r="H40" s="60"/>
      <c r="I40" s="60"/>
      <c r="J40" s="101"/>
      <c r="K40" s="101"/>
      <c r="L40" s="60"/>
      <c r="M40" s="60"/>
      <c r="N40" s="60"/>
      <c r="O40" s="60"/>
      <c r="P40" s="101"/>
      <c r="Q40" s="3"/>
    </row>
    <row r="41" spans="1:18">
      <c r="A41" s="59"/>
      <c r="B41" s="60"/>
      <c r="C41" s="60"/>
      <c r="D41" s="60"/>
      <c r="E41" s="60"/>
      <c r="F41" s="60"/>
      <c r="G41" s="60"/>
      <c r="H41" s="60"/>
      <c r="I41" s="60"/>
      <c r="J41" s="101"/>
      <c r="K41" s="101"/>
      <c r="L41" s="60"/>
      <c r="M41" s="60"/>
      <c r="N41" s="60"/>
      <c r="O41" s="60"/>
      <c r="P41" s="101"/>
      <c r="Q41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4" priority="1" operator="notEqual">
      <formula>0</formula>
    </cfRule>
  </conditionalFormatting>
  <dataValidations xWindow="1027" yWindow="459" count="13">
    <dataValidation type="decimal" operator="greaterThanOrEqual" allowBlank="1" showErrorMessage="1" errorTitle="Valore" error="Inserire un numero maggiore o uguale a 0 (zero)!" sqref="H38:M38 H11:K12 H24:M35 H13:J22 K19:K22 L11:L22 M13:M22 J23:L23 H23">
      <formula1>0</formula1>
      <formula2>0</formula2>
    </dataValidation>
    <dataValidation type="whole" operator="greaterThanOrEqual" allowBlank="1" showErrorMessage="1" errorTitle="Valore" error="Inserire un numero maggiore o uguale a 0 (zero)!" sqref="N38 N11:N35">
      <formula1>0</formula1>
      <formula2>0</formula2>
    </dataValidation>
    <dataValidation type="textLength" operator="greaterThan" allowBlank="1" showErrorMessage="1" sqref="D38:E38 D32:E35">
      <formula1>1</formula1>
      <formula2>0</formula2>
    </dataValidation>
    <dataValidation type="textLength" operator="greaterThan" sqref="F38 G25:G31 F11:F22 F24:F35">
      <formula1>1</formula1>
      <formula2>0</formula2>
    </dataValidation>
    <dataValidation type="date" operator="greaterThanOrEqual" showErrorMessage="1" errorTitle="Data" error="Inserire una data superiore al 1/11/2000" sqref="B38 B11:B35">
      <formula1>36831</formula1>
      <formula2>0</formula2>
    </dataValidation>
    <dataValidation type="textLength" operator="greaterThan" allowBlank="1" sqref="C38 C32:C35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view="pageBreakPreview" zoomScale="50" zoomScaleSheetLayoutView="50" workbookViewId="0">
      <pane ySplit="5" topLeftCell="A6" activePane="bottomLeft" state="frozen"/>
      <selection pane="bottomLeft" activeCell="R16" sqref="R1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2" t="s">
        <v>0</v>
      </c>
      <c r="C1" s="122"/>
      <c r="D1" s="123" t="s">
        <v>44</v>
      </c>
      <c r="E1" s="123"/>
      <c r="F1" s="50">
        <v>41699</v>
      </c>
      <c r="G1" s="49" t="s">
        <v>88</v>
      </c>
      <c r="L1" s="8" t="s">
        <v>31</v>
      </c>
      <c r="M1" s="3">
        <f>+P1-N7</f>
        <v>0</v>
      </c>
      <c r="N1" s="5" t="s">
        <v>1</v>
      </c>
      <c r="O1" s="6"/>
      <c r="P1" s="56">
        <f>SUM(H7:M7)</f>
        <v>57.629999999999995</v>
      </c>
      <c r="Q1" s="3" t="s">
        <v>28</v>
      </c>
      <c r="R1" s="154">
        <f>SUM(R11:R13,R16)</f>
        <v>42.29</v>
      </c>
    </row>
    <row r="2" spans="1:18" s="8" customFormat="1" ht="57.75" customHeight="1">
      <c r="A2" s="4"/>
      <c r="B2" s="124" t="s">
        <v>2</v>
      </c>
      <c r="C2" s="124"/>
      <c r="D2" s="123" t="s">
        <v>86</v>
      </c>
      <c r="E2" s="123"/>
      <c r="F2" s="9"/>
      <c r="G2" s="9"/>
      <c r="N2" s="10" t="s">
        <v>3</v>
      </c>
      <c r="O2" s="11"/>
      <c r="P2" s="12"/>
      <c r="Q2" s="3" t="s">
        <v>27</v>
      </c>
      <c r="R2" s="154"/>
    </row>
    <row r="3" spans="1:18" s="8" customFormat="1" ht="35.25" customHeight="1">
      <c r="A3" s="4"/>
      <c r="B3" s="124" t="s">
        <v>26</v>
      </c>
      <c r="C3" s="124"/>
      <c r="D3" s="123" t="s">
        <v>27</v>
      </c>
      <c r="E3" s="123"/>
      <c r="N3" s="10" t="s">
        <v>4</v>
      </c>
      <c r="O3" s="11"/>
      <c r="P3" s="61">
        <f>+O7</f>
        <v>96.029999999999987</v>
      </c>
      <c r="Q3" s="13"/>
      <c r="R3" s="154">
        <f>SUM(R11:R16)</f>
        <v>70.449999999999989</v>
      </c>
    </row>
    <row r="4" spans="1:18" s="8" customFormat="1" ht="35.25" customHeight="1" thickBot="1">
      <c r="A4" s="4"/>
      <c r="D4" s="14"/>
      <c r="E4" s="14"/>
      <c r="F4" s="10" t="s">
        <v>21</v>
      </c>
      <c r="G4" s="7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4"/>
    </row>
    <row r="5" spans="1:18" s="8" customFormat="1" ht="43.5" customHeight="1" thickTop="1" thickBot="1">
      <c r="A5" s="4"/>
      <c r="B5" s="19" t="s">
        <v>6</v>
      </c>
      <c r="C5" s="20"/>
      <c r="D5" s="58">
        <v>6</v>
      </c>
      <c r="E5" s="14"/>
      <c r="F5" s="10" t="s">
        <v>7</v>
      </c>
      <c r="G5" s="76">
        <v>1</v>
      </c>
      <c r="N5" s="127" t="s">
        <v>8</v>
      </c>
      <c r="O5" s="127"/>
      <c r="P5" s="57">
        <f>P1-P2-P3-P4</f>
        <v>-38.399999999999991</v>
      </c>
      <c r="Q5" s="13"/>
      <c r="R5" s="155">
        <f>R1-R3</f>
        <v>-28.159999999999989</v>
      </c>
    </row>
    <row r="6" spans="1:18" s="8" customFormat="1" ht="43.5" customHeight="1" thickTop="1" thickBot="1">
      <c r="A6" s="4"/>
      <c r="B6" s="55" t="s">
        <v>89</v>
      </c>
      <c r="C6" s="55"/>
      <c r="D6" s="14"/>
      <c r="E6" s="14"/>
      <c r="F6" s="10" t="s">
        <v>10</v>
      </c>
      <c r="G6" s="95">
        <v>1</v>
      </c>
      <c r="Q6" s="13"/>
    </row>
    <row r="7" spans="1:18" s="8" customFormat="1" ht="27" customHeight="1" thickTop="1" thickBot="1">
      <c r="A7" s="147" t="s">
        <v>30</v>
      </c>
      <c r="B7" s="148"/>
      <c r="C7" s="149"/>
      <c r="D7" s="134" t="s">
        <v>11</v>
      </c>
      <c r="E7" s="135"/>
      <c r="F7" s="135"/>
      <c r="G7" s="96">
        <f>SUM(G11:G17)</f>
        <v>0</v>
      </c>
      <c r="H7" s="94">
        <f>SUM(H11:H17)</f>
        <v>0</v>
      </c>
      <c r="I7" s="78">
        <f>SUM(I11:I17)</f>
        <v>0</v>
      </c>
      <c r="J7" s="78">
        <f>SUM(J11:J17)</f>
        <v>0</v>
      </c>
      <c r="K7" s="78">
        <f>SUM(K11:K17)</f>
        <v>0</v>
      </c>
      <c r="L7" s="78">
        <f>SUM(L11:L17)</f>
        <v>0</v>
      </c>
      <c r="M7" s="79">
        <f>SUM(M11:M17)</f>
        <v>57.629999999999995</v>
      </c>
      <c r="N7" s="77">
        <f>SUM(N11:N17)</f>
        <v>57.629999999999995</v>
      </c>
      <c r="O7" s="80">
        <f>SUM(O11:O17)</f>
        <v>96.029999999999987</v>
      </c>
      <c r="P7" s="13">
        <f>+N7-SUM(H7:M7)</f>
        <v>0</v>
      </c>
    </row>
    <row r="8" spans="1:18" ht="36" customHeight="1" thickTop="1" thickBot="1">
      <c r="A8" s="109"/>
      <c r="B8" s="111" t="s">
        <v>12</v>
      </c>
      <c r="C8" s="111" t="s">
        <v>13</v>
      </c>
      <c r="D8" s="136" t="s">
        <v>25</v>
      </c>
      <c r="E8" s="111" t="s">
        <v>33</v>
      </c>
      <c r="F8" s="138" t="s">
        <v>32</v>
      </c>
      <c r="G8" s="139" t="s">
        <v>15</v>
      </c>
      <c r="H8" s="141" t="s">
        <v>16</v>
      </c>
      <c r="I8" s="121" t="s">
        <v>37</v>
      </c>
      <c r="J8" s="120" t="s">
        <v>39</v>
      </c>
      <c r="K8" s="120" t="s">
        <v>38</v>
      </c>
      <c r="L8" s="150" t="s">
        <v>22</v>
      </c>
      <c r="M8" s="151"/>
      <c r="N8" s="107" t="s">
        <v>17</v>
      </c>
      <c r="O8" s="119" t="s">
        <v>18</v>
      </c>
      <c r="P8" s="105" t="s">
        <v>19</v>
      </c>
      <c r="Q8" s="2"/>
      <c r="R8" s="142" t="s">
        <v>40</v>
      </c>
    </row>
    <row r="9" spans="1:18" ht="36" customHeight="1" thickTop="1" thickBot="1">
      <c r="A9" s="109"/>
      <c r="B9" s="111" t="s">
        <v>12</v>
      </c>
      <c r="C9" s="111"/>
      <c r="D9" s="137"/>
      <c r="E9" s="111"/>
      <c r="F9" s="138"/>
      <c r="G9" s="140"/>
      <c r="H9" s="141" t="s">
        <v>37</v>
      </c>
      <c r="I9" s="121" t="s">
        <v>37</v>
      </c>
      <c r="J9" s="121"/>
      <c r="K9" s="121" t="s">
        <v>36</v>
      </c>
      <c r="L9" s="132" t="s">
        <v>23</v>
      </c>
      <c r="M9" s="146" t="s">
        <v>24</v>
      </c>
      <c r="N9" s="107"/>
      <c r="O9" s="119"/>
      <c r="P9" s="105"/>
      <c r="Q9" s="2"/>
      <c r="R9" s="143"/>
    </row>
    <row r="10" spans="1:18" ht="37.5" customHeight="1" thickTop="1" thickBot="1">
      <c r="A10" s="109"/>
      <c r="B10" s="111"/>
      <c r="C10" s="111"/>
      <c r="D10" s="137"/>
      <c r="E10" s="111"/>
      <c r="F10" s="138"/>
      <c r="G10" s="93" t="s">
        <v>20</v>
      </c>
      <c r="H10" s="141"/>
      <c r="I10" s="121"/>
      <c r="J10" s="121"/>
      <c r="K10" s="121"/>
      <c r="L10" s="145"/>
      <c r="M10" s="126"/>
      <c r="N10" s="107"/>
      <c r="O10" s="119"/>
      <c r="P10" s="105"/>
      <c r="Q10" s="2"/>
      <c r="R10" s="144"/>
    </row>
    <row r="11" spans="1:18" ht="30" customHeight="1" thickTop="1">
      <c r="A11" s="27">
        <v>1</v>
      </c>
      <c r="B11" s="46">
        <v>41704</v>
      </c>
      <c r="C11" s="28" t="s">
        <v>67</v>
      </c>
      <c r="D11" s="29" t="s">
        <v>68</v>
      </c>
      <c r="E11" s="29" t="s">
        <v>81</v>
      </c>
      <c r="F11" s="30" t="s">
        <v>69</v>
      </c>
      <c r="G11" s="92"/>
      <c r="H11" s="32"/>
      <c r="I11" s="33"/>
      <c r="J11" s="34"/>
      <c r="K11" s="67"/>
      <c r="L11" s="67"/>
      <c r="M11" s="37">
        <v>3.33</v>
      </c>
      <c r="N11" s="38">
        <f>SUM(H11:M11)</f>
        <v>3.33</v>
      </c>
      <c r="O11" s="39">
        <v>3.33</v>
      </c>
      <c r="P11" s="40"/>
      <c r="Q11" s="2"/>
      <c r="R11" s="71">
        <v>2.4300000000000002</v>
      </c>
    </row>
    <row r="12" spans="1:18" ht="30" customHeight="1">
      <c r="A12" s="41">
        <v>2</v>
      </c>
      <c r="B12" s="46">
        <v>41703</v>
      </c>
      <c r="C12" s="28" t="s">
        <v>67</v>
      </c>
      <c r="D12" s="29" t="s">
        <v>68</v>
      </c>
      <c r="E12" s="29" t="s">
        <v>81</v>
      </c>
      <c r="F12" s="30" t="s">
        <v>69</v>
      </c>
      <c r="G12" s="31"/>
      <c r="H12" s="32"/>
      <c r="I12" s="33"/>
      <c r="J12" s="34"/>
      <c r="K12" s="67"/>
      <c r="L12" s="36"/>
      <c r="M12" s="37">
        <v>5.67</v>
      </c>
      <c r="N12" s="38">
        <f>SUM(H12:M12)</f>
        <v>5.67</v>
      </c>
      <c r="O12" s="42">
        <v>5.67</v>
      </c>
      <c r="P12" s="40"/>
      <c r="Q12" s="2"/>
      <c r="R12" s="71">
        <v>4.1900000000000004</v>
      </c>
    </row>
    <row r="13" spans="1:18" ht="30" customHeight="1">
      <c r="A13" s="41">
        <v>3</v>
      </c>
      <c r="B13" s="46">
        <v>41705</v>
      </c>
      <c r="C13" s="28" t="s">
        <v>67</v>
      </c>
      <c r="D13" s="29" t="s">
        <v>70</v>
      </c>
      <c r="E13" s="29" t="s">
        <v>81</v>
      </c>
      <c r="F13" s="30" t="s">
        <v>69</v>
      </c>
      <c r="G13" s="31"/>
      <c r="H13" s="32"/>
      <c r="I13" s="33"/>
      <c r="J13" s="34"/>
      <c r="K13" s="67"/>
      <c r="L13" s="36"/>
      <c r="M13" s="37">
        <v>37.33</v>
      </c>
      <c r="N13" s="38">
        <f t="shared" ref="N13" si="0">SUM(H13:M13)</f>
        <v>37.33</v>
      </c>
      <c r="O13" s="42">
        <v>37.33</v>
      </c>
      <c r="P13" s="40" t="str">
        <f t="shared" ref="P13" si="1">IF(F13="Milano","X","")</f>
        <v/>
      </c>
      <c r="Q13" s="2"/>
      <c r="R13" s="72">
        <v>27.38</v>
      </c>
    </row>
    <row r="14" spans="1:18" ht="30" customHeight="1">
      <c r="A14" s="41">
        <v>4</v>
      </c>
      <c r="B14" s="46">
        <v>41709</v>
      </c>
      <c r="C14" s="28" t="s">
        <v>46</v>
      </c>
      <c r="D14" s="29" t="s">
        <v>90</v>
      </c>
      <c r="E14" s="29" t="s">
        <v>82</v>
      </c>
      <c r="F14" s="30" t="s">
        <v>69</v>
      </c>
      <c r="G14" s="31"/>
      <c r="H14" s="32">
        <f t="shared" ref="H14" si="2">IF($D$3="si",($G$5/$G$6*G14),IF($D$3="no",G14*$G$4,0))</f>
        <v>0</v>
      </c>
      <c r="I14" s="33"/>
      <c r="J14" s="34"/>
      <c r="K14" s="67"/>
      <c r="L14" s="36"/>
      <c r="M14" s="37"/>
      <c r="N14" s="38">
        <f t="shared" ref="N14" si="3">SUM(H14:M14)</f>
        <v>0</v>
      </c>
      <c r="O14" s="42">
        <v>13</v>
      </c>
      <c r="P14" s="40" t="str">
        <f t="shared" ref="P14" si="4">IF(F14="Milano","X","")</f>
        <v/>
      </c>
      <c r="Q14" s="2"/>
      <c r="R14" s="74">
        <v>9.5299999999999994</v>
      </c>
    </row>
    <row r="15" spans="1:18" ht="30" customHeight="1">
      <c r="A15" s="41">
        <v>5</v>
      </c>
      <c r="B15" s="46">
        <v>41712</v>
      </c>
      <c r="C15" s="28" t="s">
        <v>46</v>
      </c>
      <c r="D15" s="29" t="s">
        <v>90</v>
      </c>
      <c r="E15" s="29" t="s">
        <v>82</v>
      </c>
      <c r="F15" s="30" t="s">
        <v>69</v>
      </c>
      <c r="G15" s="31"/>
      <c r="H15" s="32">
        <f t="shared" ref="H15:H17" si="5">IF($D$3="si",($G$5/$G$6*G15),IF($D$3="no",G15*$G$4,0))</f>
        <v>0</v>
      </c>
      <c r="I15" s="33"/>
      <c r="J15" s="34"/>
      <c r="K15" s="67"/>
      <c r="L15" s="36"/>
      <c r="M15" s="37"/>
      <c r="N15" s="38">
        <f t="shared" ref="N15:N16" si="6">SUM(H15:M15)</f>
        <v>0</v>
      </c>
      <c r="O15" s="42">
        <v>25.4</v>
      </c>
      <c r="P15" s="40" t="str">
        <f t="shared" ref="P15:P17" si="7">IF(F15="Milano","X","")</f>
        <v/>
      </c>
      <c r="Q15" s="2"/>
      <c r="R15" s="74">
        <v>18.63</v>
      </c>
    </row>
    <row r="16" spans="1:18" ht="30" customHeight="1">
      <c r="A16" s="41">
        <v>6</v>
      </c>
      <c r="B16" s="46">
        <v>41712</v>
      </c>
      <c r="C16" s="28" t="s">
        <v>46</v>
      </c>
      <c r="D16" s="29" t="s">
        <v>78</v>
      </c>
      <c r="E16" s="29" t="s">
        <v>82</v>
      </c>
      <c r="F16" s="30" t="s">
        <v>69</v>
      </c>
      <c r="G16" s="31"/>
      <c r="H16" s="32">
        <f t="shared" si="5"/>
        <v>0</v>
      </c>
      <c r="I16" s="33"/>
      <c r="J16" s="34"/>
      <c r="K16" s="67"/>
      <c r="L16" s="36"/>
      <c r="M16" s="37">
        <v>11.3</v>
      </c>
      <c r="N16" s="38">
        <f t="shared" ref="N16" si="8">SUM(H16:M16)</f>
        <v>11.3</v>
      </c>
      <c r="O16" s="42">
        <v>11.3</v>
      </c>
      <c r="P16" s="40"/>
      <c r="Q16" s="2"/>
      <c r="R16" s="73">
        <v>8.2899999999999991</v>
      </c>
    </row>
    <row r="17" spans="1:18" ht="30" customHeight="1">
      <c r="A17" s="41">
        <v>7</v>
      </c>
      <c r="B17" s="46"/>
      <c r="C17" s="43"/>
      <c r="D17" s="48"/>
      <c r="E17" s="44"/>
      <c r="F17" s="45"/>
      <c r="G17" s="31"/>
      <c r="H17" s="32"/>
      <c r="I17" s="47"/>
      <c r="J17" s="35"/>
      <c r="K17" s="36"/>
      <c r="L17" s="36"/>
      <c r="M17" s="37"/>
      <c r="N17" s="38">
        <f t="shared" ref="N17" si="9">SUM(H17:M17)</f>
        <v>0</v>
      </c>
      <c r="O17" s="42"/>
      <c r="P17" s="40"/>
      <c r="Q17" s="2"/>
      <c r="R17" s="73"/>
    </row>
    <row r="18" spans="1:18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8">
      <c r="A19" s="81"/>
      <c r="B19" s="82"/>
      <c r="C19" s="83"/>
      <c r="D19" s="84"/>
      <c r="E19" s="84"/>
      <c r="F19" s="85"/>
      <c r="G19" s="86"/>
      <c r="H19" s="87"/>
      <c r="I19" s="88"/>
      <c r="J19" s="88"/>
      <c r="K19" s="88"/>
      <c r="L19" s="88"/>
      <c r="M19" s="88"/>
      <c r="N19" s="89"/>
      <c r="O19" s="90"/>
      <c r="P19" s="91"/>
    </row>
    <row r="20" spans="1:18">
      <c r="A20" s="59"/>
      <c r="B20" s="75" t="s">
        <v>41</v>
      </c>
      <c r="C20" s="75"/>
      <c r="D20" s="75"/>
      <c r="E20" s="60"/>
      <c r="F20" s="60"/>
      <c r="G20" s="75" t="s">
        <v>43</v>
      </c>
      <c r="H20" s="75"/>
      <c r="I20" s="75"/>
      <c r="J20" s="60"/>
      <c r="K20" s="60"/>
      <c r="L20" s="75" t="s">
        <v>42</v>
      </c>
      <c r="M20" s="75"/>
      <c r="N20" s="75"/>
      <c r="O20" s="60"/>
      <c r="P20" s="91"/>
    </row>
    <row r="21" spans="1:18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91"/>
    </row>
    <row r="22" spans="1:18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3" priority="1" operator="notEqual">
      <formula>0</formula>
    </cfRule>
  </conditionalFormatting>
  <dataValidations count="12">
    <dataValidation type="textLength" operator="greaterThan" allowBlank="1" sqref="C19 C17">
      <formula1>1</formula1>
      <formula2>0</formula2>
    </dataValidation>
    <dataValidation type="date" operator="greaterThanOrEqual" showErrorMessage="1" errorTitle="Data" error="Inserire una data superiore al 1/11/2000" sqref="B19 B11:B17">
      <formula1>36831</formula1>
      <formula2>0</formula2>
    </dataValidation>
    <dataValidation type="textLength" operator="greaterThan" sqref="F19 F17">
      <formula1>1</formula1>
      <formula2>0</formula2>
    </dataValidation>
    <dataValidation type="textLength" operator="greaterThan" allowBlank="1" showErrorMessage="1" sqref="D19:E19 D17:E17">
      <formula1>1</formula1>
      <formula2>0</formula2>
    </dataValidation>
    <dataValidation type="whole" operator="greaterThanOrEqual" allowBlank="1" showErrorMessage="1" errorTitle="Valore" error="Inserire un numero maggiore o uguale a 0 (zero)!" sqref="N19 N11:N17">
      <formula1>0</formula1>
      <formula2>0</formula2>
    </dataValidation>
    <dataValidation type="decimal" operator="greaterThanOrEqual" allowBlank="1" showErrorMessage="1" errorTitle="Valore" error="Inserire un numero maggiore o uguale a 0 (zero)!" sqref="H19:M19 H17:M17 J13:L16 H12:H16 H11:I11 J11:M1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topLeftCell="D1" zoomScale="60" zoomScaleNormal="50" workbookViewId="0">
      <selection sqref="A1:XFD104857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2" t="s">
        <v>0</v>
      </c>
      <c r="C1" s="122"/>
      <c r="D1" s="123" t="s">
        <v>44</v>
      </c>
      <c r="E1" s="123"/>
      <c r="F1" s="50">
        <v>41699</v>
      </c>
      <c r="G1" s="49" t="s">
        <v>91</v>
      </c>
      <c r="L1" s="8" t="s">
        <v>31</v>
      </c>
      <c r="M1" s="3">
        <f>+P1-N7</f>
        <v>0</v>
      </c>
      <c r="N1" s="5" t="s">
        <v>1</v>
      </c>
      <c r="O1" s="6"/>
      <c r="P1" s="56">
        <f>SUM(H7:M7)</f>
        <v>251.88900000000001</v>
      </c>
      <c r="Q1" s="3" t="s">
        <v>28</v>
      </c>
      <c r="R1" s="154">
        <f>R11</f>
        <v>261.81</v>
      </c>
    </row>
    <row r="2" spans="1:18" s="8" customFormat="1" ht="57.75" customHeight="1">
      <c r="A2" s="4"/>
      <c r="B2" s="124" t="s">
        <v>2</v>
      </c>
      <c r="C2" s="124"/>
      <c r="D2" s="123" t="s">
        <v>86</v>
      </c>
      <c r="E2" s="123"/>
      <c r="F2" s="9"/>
      <c r="G2" s="9"/>
      <c r="N2" s="10" t="s">
        <v>3</v>
      </c>
      <c r="O2" s="11"/>
      <c r="P2" s="12"/>
      <c r="Q2" s="3" t="s">
        <v>27</v>
      </c>
      <c r="R2" s="154"/>
    </row>
    <row r="3" spans="1:18" s="8" customFormat="1" ht="35.25" customHeight="1">
      <c r="A3" s="4"/>
      <c r="B3" s="124" t="s">
        <v>26</v>
      </c>
      <c r="C3" s="124"/>
      <c r="D3" s="123" t="s">
        <v>27</v>
      </c>
      <c r="E3" s="123"/>
      <c r="N3" s="10" t="s">
        <v>4</v>
      </c>
      <c r="O3" s="11"/>
      <c r="P3" s="61">
        <f>+O7</f>
        <v>251.88900000000001</v>
      </c>
      <c r="Q3" s="13"/>
      <c r="R3" s="154">
        <f>R11</f>
        <v>261.81</v>
      </c>
    </row>
    <row r="4" spans="1:18" s="8" customFormat="1" ht="35.25" customHeight="1" thickBot="1">
      <c r="A4" s="4"/>
      <c r="D4" s="14"/>
      <c r="E4" s="14"/>
      <c r="F4" s="10" t="s">
        <v>21</v>
      </c>
      <c r="G4" s="7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4"/>
    </row>
    <row r="5" spans="1:18" s="8" customFormat="1" ht="43.5" customHeight="1" thickTop="1" thickBot="1">
      <c r="A5" s="4"/>
      <c r="B5" s="19" t="s">
        <v>6</v>
      </c>
      <c r="C5" s="20"/>
      <c r="D5" s="58">
        <v>1</v>
      </c>
      <c r="E5" s="14"/>
      <c r="F5" s="10" t="s">
        <v>7</v>
      </c>
      <c r="G5" s="76">
        <v>1</v>
      </c>
      <c r="N5" s="127" t="s">
        <v>8</v>
      </c>
      <c r="O5" s="127"/>
      <c r="P5" s="57">
        <f>P1-P2-P3-P4</f>
        <v>0</v>
      </c>
      <c r="Q5" s="13"/>
      <c r="R5" s="154">
        <f>R1-R3</f>
        <v>0</v>
      </c>
    </row>
    <row r="6" spans="1:18" s="8" customFormat="1" ht="43.5" customHeight="1" thickTop="1" thickBot="1">
      <c r="A6" s="4"/>
      <c r="B6" s="55" t="s">
        <v>92</v>
      </c>
      <c r="C6" s="55"/>
      <c r="D6" s="14"/>
      <c r="E6" s="14"/>
      <c r="F6" s="10" t="s">
        <v>10</v>
      </c>
      <c r="G6" s="95">
        <v>1</v>
      </c>
      <c r="Q6" s="13"/>
    </row>
    <row r="7" spans="1:18" s="8" customFormat="1" ht="27" customHeight="1" thickTop="1" thickBot="1">
      <c r="A7" s="147" t="s">
        <v>30</v>
      </c>
      <c r="B7" s="148"/>
      <c r="C7" s="149"/>
      <c r="D7" s="134" t="s">
        <v>11</v>
      </c>
      <c r="E7" s="135"/>
      <c r="F7" s="135"/>
      <c r="G7" s="96">
        <f>SUM(G11:G18)</f>
        <v>0</v>
      </c>
      <c r="H7" s="94">
        <f>SUM(H11:H18)</f>
        <v>0</v>
      </c>
      <c r="I7" s="78">
        <f>SUM(I11:I18)</f>
        <v>0</v>
      </c>
      <c r="J7" s="78">
        <f>SUM(J11:J18)</f>
        <v>0</v>
      </c>
      <c r="K7" s="78">
        <f>SUM(K11:K18)</f>
        <v>0</v>
      </c>
      <c r="L7" s="78">
        <f>SUM(L11:L18)</f>
        <v>0</v>
      </c>
      <c r="M7" s="79">
        <f>SUM(M11:M18)</f>
        <v>251.88900000000001</v>
      </c>
      <c r="N7" s="77">
        <f>SUM(N11:N18)</f>
        <v>251.88900000000001</v>
      </c>
      <c r="O7" s="80">
        <f>SUM(O11:O18)</f>
        <v>251.88900000000001</v>
      </c>
      <c r="P7" s="13">
        <f>+N7-SUM(H7:M7)</f>
        <v>0</v>
      </c>
    </row>
    <row r="8" spans="1:18" ht="36" customHeight="1" thickTop="1" thickBot="1">
      <c r="A8" s="109"/>
      <c r="B8" s="111" t="s">
        <v>12</v>
      </c>
      <c r="C8" s="111" t="s">
        <v>13</v>
      </c>
      <c r="D8" s="136" t="s">
        <v>25</v>
      </c>
      <c r="E8" s="111" t="s">
        <v>33</v>
      </c>
      <c r="F8" s="138" t="s">
        <v>32</v>
      </c>
      <c r="G8" s="139" t="s">
        <v>15</v>
      </c>
      <c r="H8" s="141" t="s">
        <v>16</v>
      </c>
      <c r="I8" s="121" t="s">
        <v>37</v>
      </c>
      <c r="J8" s="120" t="s">
        <v>39</v>
      </c>
      <c r="K8" s="120" t="s">
        <v>38</v>
      </c>
      <c r="L8" s="150" t="s">
        <v>22</v>
      </c>
      <c r="M8" s="151"/>
      <c r="N8" s="107" t="s">
        <v>17</v>
      </c>
      <c r="O8" s="119" t="s">
        <v>18</v>
      </c>
      <c r="P8" s="105" t="s">
        <v>19</v>
      </c>
      <c r="Q8" s="2"/>
      <c r="R8" s="142" t="s">
        <v>40</v>
      </c>
    </row>
    <row r="9" spans="1:18" ht="36" customHeight="1" thickTop="1" thickBot="1">
      <c r="A9" s="109"/>
      <c r="B9" s="111" t="s">
        <v>12</v>
      </c>
      <c r="C9" s="111"/>
      <c r="D9" s="137"/>
      <c r="E9" s="111"/>
      <c r="F9" s="138"/>
      <c r="G9" s="140"/>
      <c r="H9" s="141" t="s">
        <v>37</v>
      </c>
      <c r="I9" s="121" t="s">
        <v>37</v>
      </c>
      <c r="J9" s="121"/>
      <c r="K9" s="121" t="s">
        <v>36</v>
      </c>
      <c r="L9" s="132" t="s">
        <v>23</v>
      </c>
      <c r="M9" s="146" t="s">
        <v>24</v>
      </c>
      <c r="N9" s="107"/>
      <c r="O9" s="119"/>
      <c r="P9" s="105"/>
      <c r="Q9" s="2"/>
      <c r="R9" s="143"/>
    </row>
    <row r="10" spans="1:18" ht="37.5" customHeight="1" thickTop="1" thickBot="1">
      <c r="A10" s="109"/>
      <c r="B10" s="111"/>
      <c r="C10" s="111"/>
      <c r="D10" s="137"/>
      <c r="E10" s="111"/>
      <c r="F10" s="138"/>
      <c r="G10" s="93" t="s">
        <v>20</v>
      </c>
      <c r="H10" s="141"/>
      <c r="I10" s="121"/>
      <c r="J10" s="121"/>
      <c r="K10" s="121"/>
      <c r="L10" s="145"/>
      <c r="M10" s="126"/>
      <c r="N10" s="107"/>
      <c r="O10" s="119"/>
      <c r="P10" s="105"/>
      <c r="Q10" s="2"/>
      <c r="R10" s="144"/>
    </row>
    <row r="11" spans="1:18" ht="30" customHeight="1" thickTop="1">
      <c r="A11" s="27">
        <v>1</v>
      </c>
      <c r="B11" s="46">
        <v>41712</v>
      </c>
      <c r="C11" s="28" t="s">
        <v>46</v>
      </c>
      <c r="D11" s="29" t="s">
        <v>79</v>
      </c>
      <c r="E11" s="29" t="s">
        <v>82</v>
      </c>
      <c r="F11" s="30" t="s">
        <v>76</v>
      </c>
      <c r="G11" s="31"/>
      <c r="H11" s="32">
        <f t="shared" ref="H11" si="0">IF($D$3="si",($G$5/$G$6*G11),IF($D$3="no",G11*$G$4,0))</f>
        <v>0</v>
      </c>
      <c r="I11" s="33"/>
      <c r="J11" s="34"/>
      <c r="K11" s="67"/>
      <c r="L11" s="36"/>
      <c r="M11" s="37">
        <v>251.88900000000001</v>
      </c>
      <c r="N11" s="38">
        <f t="shared" ref="N11" si="1">SUM(H11:M11)</f>
        <v>251.88900000000001</v>
      </c>
      <c r="O11" s="42">
        <v>251.88900000000001</v>
      </c>
      <c r="P11" s="40" t="str">
        <f t="shared" ref="P11" si="2">IF(F11="Milano","X","")</f>
        <v/>
      </c>
      <c r="Q11" s="2"/>
      <c r="R11" s="73">
        <v>261.81</v>
      </c>
    </row>
    <row r="12" spans="1:18" ht="30" customHeight="1">
      <c r="A12" s="41">
        <v>2</v>
      </c>
      <c r="B12" s="46"/>
      <c r="C12" s="28"/>
      <c r="D12" s="29"/>
      <c r="E12" s="29"/>
      <c r="F12" s="30"/>
      <c r="G12" s="31"/>
      <c r="H12" s="32"/>
      <c r="I12" s="33"/>
      <c r="J12" s="34"/>
      <c r="K12" s="67"/>
      <c r="L12" s="36"/>
      <c r="M12" s="37"/>
      <c r="N12" s="38">
        <f>SUM(H12:M12)</f>
        <v>0</v>
      </c>
      <c r="O12" s="42"/>
      <c r="P12" s="40"/>
      <c r="Q12" s="2"/>
      <c r="R12" s="71"/>
    </row>
    <row r="13" spans="1:18" ht="30" customHeight="1">
      <c r="A13" s="41">
        <v>3</v>
      </c>
      <c r="B13" s="46"/>
      <c r="C13" s="28"/>
      <c r="D13" s="29"/>
      <c r="E13" s="29"/>
      <c r="F13" s="30"/>
      <c r="G13" s="31"/>
      <c r="H13" s="32"/>
      <c r="I13" s="33"/>
      <c r="J13" s="34"/>
      <c r="K13" s="67"/>
      <c r="L13" s="36"/>
      <c r="M13" s="37"/>
      <c r="N13" s="38">
        <f t="shared" ref="N13:N18" si="3">SUM(H13:M13)</f>
        <v>0</v>
      </c>
      <c r="O13" s="42"/>
      <c r="P13" s="40" t="str">
        <f t="shared" ref="P13" si="4">IF(F13="Milano","X","")</f>
        <v/>
      </c>
      <c r="Q13" s="2"/>
      <c r="R13" s="72"/>
    </row>
    <row r="14" spans="1:18" ht="30" customHeight="1">
      <c r="A14" s="41">
        <v>4</v>
      </c>
      <c r="B14" s="46"/>
      <c r="C14" s="28"/>
      <c r="D14" s="29"/>
      <c r="E14" s="29"/>
      <c r="F14" s="30"/>
      <c r="G14" s="31"/>
      <c r="H14" s="32"/>
      <c r="I14" s="33"/>
      <c r="J14" s="34"/>
      <c r="K14" s="67"/>
      <c r="L14" s="36"/>
      <c r="M14" s="37"/>
      <c r="N14" s="38">
        <f t="shared" si="3"/>
        <v>0</v>
      </c>
      <c r="O14" s="42"/>
      <c r="P14" s="40"/>
      <c r="Q14" s="2"/>
      <c r="R14" s="73"/>
    </row>
    <row r="15" spans="1:18" ht="30" customHeight="1">
      <c r="A15" s="41">
        <v>5</v>
      </c>
      <c r="B15" s="46"/>
      <c r="C15" s="28"/>
      <c r="D15" s="29"/>
      <c r="E15" s="29"/>
      <c r="F15" s="30"/>
      <c r="G15" s="31"/>
      <c r="H15" s="32"/>
      <c r="I15" s="33"/>
      <c r="J15" s="34"/>
      <c r="K15" s="67"/>
      <c r="L15" s="36"/>
      <c r="M15" s="37"/>
      <c r="N15" s="38">
        <f t="shared" si="3"/>
        <v>0</v>
      </c>
      <c r="O15" s="42"/>
      <c r="P15" s="40"/>
      <c r="Q15" s="2"/>
      <c r="R15" s="74"/>
    </row>
    <row r="16" spans="1:18" ht="30" customHeight="1">
      <c r="A16" s="41">
        <v>6</v>
      </c>
      <c r="B16" s="46"/>
      <c r="C16" s="28"/>
      <c r="D16" s="29"/>
      <c r="E16" s="29"/>
      <c r="F16" s="30"/>
      <c r="G16" s="31"/>
      <c r="H16" s="32"/>
      <c r="I16" s="33"/>
      <c r="J16" s="34"/>
      <c r="K16" s="67"/>
      <c r="L16" s="36"/>
      <c r="M16" s="37"/>
      <c r="N16" s="38">
        <f t="shared" si="3"/>
        <v>0</v>
      </c>
      <c r="O16" s="42"/>
      <c r="P16" s="40"/>
      <c r="Q16" s="2"/>
      <c r="R16" s="73"/>
    </row>
    <row r="17" spans="1:18" ht="30" customHeight="1">
      <c r="A17" s="41">
        <v>7</v>
      </c>
      <c r="B17" s="46"/>
      <c r="C17" s="43"/>
      <c r="D17" s="48"/>
      <c r="E17" s="44"/>
      <c r="F17" s="45"/>
      <c r="G17" s="31"/>
      <c r="H17" s="32"/>
      <c r="I17" s="47"/>
      <c r="J17" s="35"/>
      <c r="K17" s="36"/>
      <c r="L17" s="36"/>
      <c r="M17" s="37"/>
      <c r="N17" s="38">
        <f t="shared" si="3"/>
        <v>0</v>
      </c>
      <c r="O17" s="42"/>
      <c r="P17" s="40"/>
      <c r="Q17" s="2"/>
      <c r="R17" s="73"/>
    </row>
    <row r="18" spans="1:18" ht="30" customHeight="1">
      <c r="A18" s="41">
        <v>8</v>
      </c>
      <c r="B18" s="46"/>
      <c r="C18" s="43"/>
      <c r="D18" s="48"/>
      <c r="E18" s="44"/>
      <c r="F18" s="45"/>
      <c r="G18" s="31"/>
      <c r="H18" s="32"/>
      <c r="I18" s="47"/>
      <c r="J18" s="35"/>
      <c r="K18" s="36"/>
      <c r="L18" s="36"/>
      <c r="M18" s="37"/>
      <c r="N18" s="38">
        <f t="shared" si="3"/>
        <v>0</v>
      </c>
      <c r="O18" s="42"/>
      <c r="P18" s="40"/>
      <c r="Q18" s="2"/>
      <c r="R18" s="73"/>
    </row>
    <row r="19" spans="1:18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8">
      <c r="A20" s="81"/>
      <c r="B20" s="82"/>
      <c r="C20" s="83"/>
      <c r="D20" s="84"/>
      <c r="E20" s="84"/>
      <c r="F20" s="85"/>
      <c r="G20" s="86"/>
      <c r="H20" s="87"/>
      <c r="I20" s="88"/>
      <c r="J20" s="88"/>
      <c r="K20" s="88"/>
      <c r="L20" s="88"/>
      <c r="M20" s="88"/>
      <c r="N20" s="89"/>
      <c r="O20" s="90"/>
      <c r="P20" s="91"/>
    </row>
    <row r="21" spans="1:18">
      <c r="A21" s="59"/>
      <c r="B21" s="75" t="s">
        <v>41</v>
      </c>
      <c r="C21" s="75"/>
      <c r="D21" s="75"/>
      <c r="E21" s="60"/>
      <c r="F21" s="60"/>
      <c r="G21" s="75" t="s">
        <v>43</v>
      </c>
      <c r="H21" s="75"/>
      <c r="I21" s="75"/>
      <c r="J21" s="60"/>
      <c r="K21" s="60"/>
      <c r="L21" s="75" t="s">
        <v>42</v>
      </c>
      <c r="M21" s="75"/>
      <c r="N21" s="75"/>
      <c r="O21" s="60"/>
      <c r="P21" s="91"/>
    </row>
    <row r="22" spans="1:18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91"/>
    </row>
    <row r="23" spans="1:18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</sheetData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0:M20 J11:L11 J12:M12 J13:L16 H17:M18 H11:H16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 D17:E18">
      <formula1>1</formula1>
      <formula2>0</formula2>
    </dataValidation>
    <dataValidation type="textLength" operator="greaterThan" sqref="F20 F17:F18">
      <formula1>1</formula1>
      <formula2>0</formula2>
    </dataValidation>
    <dataValidation type="date" operator="greaterThanOrEqual" showErrorMessage="1" errorTitle="Data" error="Inserire una data superiore al 1/11/2000" sqref="B20 B11:B18">
      <formula1>36831</formula1>
      <formula2>0</formula2>
    </dataValidation>
    <dataValidation type="textLength" operator="greaterThan" allowBlank="1" sqref="C20 C17:C18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view="pageBreakPreview" topLeftCell="D1" zoomScale="60" zoomScaleNormal="50" workbookViewId="0">
      <selection activeCell="R18" sqref="R18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2" t="s">
        <v>0</v>
      </c>
      <c r="C1" s="122"/>
      <c r="D1" s="123" t="s">
        <v>44</v>
      </c>
      <c r="E1" s="123"/>
      <c r="F1" s="50">
        <v>41699</v>
      </c>
      <c r="G1" s="49" t="s">
        <v>94</v>
      </c>
      <c r="L1" s="8" t="s">
        <v>31</v>
      </c>
      <c r="M1" s="3">
        <f>+P1-N7</f>
        <v>0</v>
      </c>
      <c r="N1" s="5" t="s">
        <v>1</v>
      </c>
      <c r="O1" s="6"/>
      <c r="P1" s="56">
        <f>SUM(H7:M7)</f>
        <v>8801.880000000001</v>
      </c>
      <c r="Q1" s="3" t="s">
        <v>28</v>
      </c>
      <c r="R1" s="154">
        <f>SUM(R11:R20,R24)</f>
        <v>532.72</v>
      </c>
    </row>
    <row r="2" spans="1:18" s="8" customFormat="1" ht="57.75" customHeight="1">
      <c r="A2" s="4"/>
      <c r="B2" s="124" t="s">
        <v>2</v>
      </c>
      <c r="C2" s="124"/>
      <c r="D2" s="123" t="s">
        <v>86</v>
      </c>
      <c r="E2" s="123"/>
      <c r="F2" s="9"/>
      <c r="G2" s="9"/>
      <c r="N2" s="10" t="s">
        <v>3</v>
      </c>
      <c r="O2" s="11"/>
      <c r="P2" s="12"/>
      <c r="Q2" s="3" t="s">
        <v>27</v>
      </c>
      <c r="R2" s="154"/>
    </row>
    <row r="3" spans="1:18" s="8" customFormat="1" ht="35.25" customHeight="1">
      <c r="A3" s="4"/>
      <c r="B3" s="124" t="s">
        <v>26</v>
      </c>
      <c r="C3" s="124"/>
      <c r="D3" s="123" t="s">
        <v>27</v>
      </c>
      <c r="E3" s="123"/>
      <c r="N3" s="10" t="s">
        <v>4</v>
      </c>
      <c r="O3" s="11"/>
      <c r="P3" s="61">
        <f>+O7</f>
        <v>10389.39</v>
      </c>
      <c r="Q3" s="13"/>
      <c r="R3" s="154">
        <f>SUM(R13,R17:R24)</f>
        <v>605.00999999999988</v>
      </c>
    </row>
    <row r="4" spans="1:18" s="8" customFormat="1" ht="35.25" customHeight="1" thickBot="1">
      <c r="A4" s="4"/>
      <c r="D4" s="14"/>
      <c r="E4" s="14"/>
      <c r="F4" s="10" t="s">
        <v>21</v>
      </c>
      <c r="G4" s="7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4"/>
    </row>
    <row r="5" spans="1:18" s="8" customFormat="1" ht="43.5" customHeight="1" thickTop="1" thickBot="1">
      <c r="A5" s="4"/>
      <c r="B5" s="19" t="s">
        <v>6</v>
      </c>
      <c r="C5" s="20"/>
      <c r="D5" s="58">
        <v>14</v>
      </c>
      <c r="E5" s="14"/>
      <c r="F5" s="10" t="s">
        <v>7</v>
      </c>
      <c r="G5" s="76">
        <v>1</v>
      </c>
      <c r="N5" s="127" t="s">
        <v>8</v>
      </c>
      <c r="O5" s="127"/>
      <c r="P5" s="57">
        <f>P1-P2-P3-P4</f>
        <v>-1587.5099999999984</v>
      </c>
      <c r="Q5" s="13"/>
      <c r="R5" s="155">
        <f>R1-R3</f>
        <v>-72.28999999999985</v>
      </c>
    </row>
    <row r="6" spans="1:18" s="8" customFormat="1" ht="43.5" customHeight="1" thickTop="1" thickBot="1">
      <c r="A6" s="4"/>
      <c r="B6" s="55" t="s">
        <v>93</v>
      </c>
      <c r="C6" s="55"/>
      <c r="D6" s="14"/>
      <c r="E6" s="14"/>
      <c r="F6" s="10" t="s">
        <v>10</v>
      </c>
      <c r="G6" s="95">
        <v>1</v>
      </c>
      <c r="Q6" s="13"/>
    </row>
    <row r="7" spans="1:18" s="8" customFormat="1" ht="27" customHeight="1" thickTop="1" thickBot="1">
      <c r="A7" s="147" t="s">
        <v>30</v>
      </c>
      <c r="B7" s="148"/>
      <c r="C7" s="149"/>
      <c r="D7" s="134" t="s">
        <v>11</v>
      </c>
      <c r="E7" s="135"/>
      <c r="F7" s="135"/>
      <c r="G7" s="96">
        <f>SUM(G11:G25)</f>
        <v>0</v>
      </c>
      <c r="H7" s="94">
        <f>SUM(H11:H25)</f>
        <v>0</v>
      </c>
      <c r="I7" s="78">
        <f>SUM(I11:I25)</f>
        <v>0</v>
      </c>
      <c r="J7" s="78">
        <f>SUM(J11:J25)</f>
        <v>220</v>
      </c>
      <c r="K7" s="78">
        <f>SUM(K11:K25)</f>
        <v>0</v>
      </c>
      <c r="L7" s="78">
        <f>SUM(L11:L25)</f>
        <v>0</v>
      </c>
      <c r="M7" s="79">
        <f>SUM(M11:M25)</f>
        <v>8581.880000000001</v>
      </c>
      <c r="N7" s="77">
        <f>SUM(N11:N25)</f>
        <v>8801.880000000001</v>
      </c>
      <c r="O7" s="80">
        <f>SUM(O11:O25)</f>
        <v>10389.39</v>
      </c>
      <c r="P7" s="13">
        <f>+N7-SUM(H7:M7)</f>
        <v>0</v>
      </c>
    </row>
    <row r="8" spans="1:18" ht="36" customHeight="1" thickTop="1" thickBot="1">
      <c r="A8" s="109"/>
      <c r="B8" s="111" t="s">
        <v>12</v>
      </c>
      <c r="C8" s="111" t="s">
        <v>13</v>
      </c>
      <c r="D8" s="136" t="s">
        <v>25</v>
      </c>
      <c r="E8" s="111" t="s">
        <v>33</v>
      </c>
      <c r="F8" s="138" t="s">
        <v>32</v>
      </c>
      <c r="G8" s="139" t="s">
        <v>15</v>
      </c>
      <c r="H8" s="141" t="s">
        <v>16</v>
      </c>
      <c r="I8" s="121" t="s">
        <v>37</v>
      </c>
      <c r="J8" s="120" t="s">
        <v>39</v>
      </c>
      <c r="K8" s="120" t="s">
        <v>38</v>
      </c>
      <c r="L8" s="150" t="s">
        <v>22</v>
      </c>
      <c r="M8" s="151"/>
      <c r="N8" s="107" t="s">
        <v>17</v>
      </c>
      <c r="O8" s="119" t="s">
        <v>18</v>
      </c>
      <c r="P8" s="105" t="s">
        <v>19</v>
      </c>
      <c r="Q8" s="2"/>
      <c r="R8" s="142" t="s">
        <v>40</v>
      </c>
    </row>
    <row r="9" spans="1:18" ht="36" customHeight="1" thickTop="1" thickBot="1">
      <c r="A9" s="109"/>
      <c r="B9" s="111" t="s">
        <v>12</v>
      </c>
      <c r="C9" s="111"/>
      <c r="D9" s="137"/>
      <c r="E9" s="111"/>
      <c r="F9" s="138"/>
      <c r="G9" s="140"/>
      <c r="H9" s="141" t="s">
        <v>37</v>
      </c>
      <c r="I9" s="121" t="s">
        <v>37</v>
      </c>
      <c r="J9" s="121"/>
      <c r="K9" s="121" t="s">
        <v>36</v>
      </c>
      <c r="L9" s="132" t="s">
        <v>23</v>
      </c>
      <c r="M9" s="146" t="s">
        <v>24</v>
      </c>
      <c r="N9" s="107"/>
      <c r="O9" s="119"/>
      <c r="P9" s="105"/>
      <c r="Q9" s="2"/>
      <c r="R9" s="143"/>
    </row>
    <row r="10" spans="1:18" ht="37.5" customHeight="1" thickTop="1" thickBot="1">
      <c r="A10" s="109"/>
      <c r="B10" s="111"/>
      <c r="C10" s="111"/>
      <c r="D10" s="137"/>
      <c r="E10" s="111"/>
      <c r="F10" s="138"/>
      <c r="G10" s="93" t="s">
        <v>20</v>
      </c>
      <c r="H10" s="141"/>
      <c r="I10" s="121"/>
      <c r="J10" s="121"/>
      <c r="K10" s="121"/>
      <c r="L10" s="145"/>
      <c r="M10" s="126"/>
      <c r="N10" s="107"/>
      <c r="O10" s="119"/>
      <c r="P10" s="105"/>
      <c r="Q10" s="2"/>
      <c r="R10" s="144"/>
    </row>
    <row r="11" spans="1:18" ht="30" customHeight="1" thickTop="1">
      <c r="A11" s="27">
        <v>1</v>
      </c>
      <c r="B11" s="46">
        <v>41721</v>
      </c>
      <c r="C11" s="43" t="s">
        <v>71</v>
      </c>
      <c r="D11" s="48" t="s">
        <v>72</v>
      </c>
      <c r="E11" s="44" t="s">
        <v>74</v>
      </c>
      <c r="F11" s="45" t="s">
        <v>73</v>
      </c>
      <c r="G11" s="31"/>
      <c r="H11" s="32">
        <f t="shared" ref="H11:H23" si="0">IF($D$3="si",($G$5/$G$6*G11),IF($D$3="no",G11*$G$4,0))</f>
        <v>0</v>
      </c>
      <c r="I11" s="47"/>
      <c r="J11" s="35"/>
      <c r="K11" s="36"/>
      <c r="L11" s="36"/>
      <c r="M11" s="37">
        <v>398.01</v>
      </c>
      <c r="N11" s="38">
        <f t="shared" ref="N11:N24" si="1">SUM(H11:M11)</f>
        <v>398.01</v>
      </c>
      <c r="O11" s="42"/>
      <c r="P11" s="40" t="str">
        <f t="shared" ref="P11:P25" si="2">IF(F11="Milano","X","")</f>
        <v/>
      </c>
      <c r="Q11" s="2"/>
      <c r="R11" s="73">
        <v>21.79</v>
      </c>
    </row>
    <row r="12" spans="1:18" ht="30" customHeight="1">
      <c r="A12" s="41">
        <v>2</v>
      </c>
      <c r="B12" s="46">
        <v>41722</v>
      </c>
      <c r="C12" s="43" t="s">
        <v>71</v>
      </c>
      <c r="D12" s="48" t="s">
        <v>80</v>
      </c>
      <c r="E12" s="44" t="s">
        <v>74</v>
      </c>
      <c r="F12" s="45" t="s">
        <v>73</v>
      </c>
      <c r="G12" s="31"/>
      <c r="H12" s="32">
        <f t="shared" si="0"/>
        <v>0</v>
      </c>
      <c r="I12" s="47"/>
      <c r="J12" s="47">
        <v>120</v>
      </c>
      <c r="K12" s="36"/>
      <c r="L12" s="36"/>
      <c r="M12" s="37"/>
      <c r="N12" s="38">
        <f t="shared" si="1"/>
        <v>120</v>
      </c>
      <c r="O12" s="42"/>
      <c r="P12" s="40" t="str">
        <f t="shared" si="2"/>
        <v/>
      </c>
      <c r="Q12" s="2"/>
      <c r="R12" s="73">
        <v>6.57</v>
      </c>
    </row>
    <row r="13" spans="1:18" ht="30" customHeight="1">
      <c r="A13" s="41">
        <v>3</v>
      </c>
      <c r="B13" s="46">
        <v>41724</v>
      </c>
      <c r="C13" s="43" t="s">
        <v>71</v>
      </c>
      <c r="D13" s="48" t="s">
        <v>72</v>
      </c>
      <c r="E13" s="44" t="s">
        <v>74</v>
      </c>
      <c r="F13" s="30" t="s">
        <v>73</v>
      </c>
      <c r="G13" s="31"/>
      <c r="H13" s="32">
        <f t="shared" si="0"/>
        <v>0</v>
      </c>
      <c r="I13" s="47"/>
      <c r="J13" s="35"/>
      <c r="K13" s="36"/>
      <c r="L13" s="36"/>
      <c r="M13" s="37">
        <v>1410</v>
      </c>
      <c r="N13" s="38">
        <f t="shared" si="1"/>
        <v>1410</v>
      </c>
      <c r="O13" s="42">
        <v>1410</v>
      </c>
      <c r="P13" s="40" t="str">
        <f t="shared" si="2"/>
        <v/>
      </c>
      <c r="Q13" s="2"/>
      <c r="R13" s="73">
        <v>79.400000000000006</v>
      </c>
    </row>
    <row r="14" spans="1:18" ht="30" customHeight="1">
      <c r="A14" s="41">
        <v>4</v>
      </c>
      <c r="B14" s="46">
        <v>41724</v>
      </c>
      <c r="C14" s="43" t="s">
        <v>71</v>
      </c>
      <c r="D14" s="48" t="s">
        <v>50</v>
      </c>
      <c r="E14" s="44" t="s">
        <v>74</v>
      </c>
      <c r="F14" s="45" t="s">
        <v>73</v>
      </c>
      <c r="G14" s="31"/>
      <c r="H14" s="32">
        <f t="shared" si="0"/>
        <v>0</v>
      </c>
      <c r="I14" s="47"/>
      <c r="J14" s="35"/>
      <c r="K14" s="36"/>
      <c r="L14" s="36"/>
      <c r="M14" s="37">
        <v>28.5</v>
      </c>
      <c r="N14" s="38">
        <f t="shared" si="1"/>
        <v>28.5</v>
      </c>
      <c r="O14" s="42"/>
      <c r="P14" s="40" t="str">
        <f t="shared" si="2"/>
        <v/>
      </c>
      <c r="Q14" s="2"/>
      <c r="R14" s="73">
        <v>1.57</v>
      </c>
    </row>
    <row r="15" spans="1:18" ht="30" customHeight="1">
      <c r="A15" s="41">
        <v>5</v>
      </c>
      <c r="B15" s="46">
        <v>41725</v>
      </c>
      <c r="C15" s="43" t="s">
        <v>71</v>
      </c>
      <c r="D15" s="48" t="s">
        <v>80</v>
      </c>
      <c r="E15" s="44" t="s">
        <v>74</v>
      </c>
      <c r="F15" s="45" t="s">
        <v>73</v>
      </c>
      <c r="G15" s="31"/>
      <c r="H15" s="32">
        <f t="shared" si="0"/>
        <v>0</v>
      </c>
      <c r="I15" s="47"/>
      <c r="J15" s="47">
        <v>100</v>
      </c>
      <c r="K15" s="36"/>
      <c r="L15" s="36"/>
      <c r="M15" s="37"/>
      <c r="N15" s="38">
        <f t="shared" si="1"/>
        <v>100</v>
      </c>
      <c r="O15" s="42"/>
      <c r="P15" s="40" t="str">
        <f t="shared" si="2"/>
        <v/>
      </c>
      <c r="Q15" s="2"/>
      <c r="R15" s="73">
        <v>5.52</v>
      </c>
    </row>
    <row r="16" spans="1:18" ht="30" customHeight="1">
      <c r="A16" s="41">
        <v>6</v>
      </c>
      <c r="B16" s="46">
        <v>41725</v>
      </c>
      <c r="C16" s="43" t="s">
        <v>71</v>
      </c>
      <c r="D16" s="48" t="s">
        <v>68</v>
      </c>
      <c r="E16" s="44" t="s">
        <v>74</v>
      </c>
      <c r="F16" s="45" t="s">
        <v>73</v>
      </c>
      <c r="G16" s="31"/>
      <c r="H16" s="32">
        <f t="shared" si="0"/>
        <v>0</v>
      </c>
      <c r="I16" s="47"/>
      <c r="J16" s="35"/>
      <c r="K16" s="36"/>
      <c r="L16" s="36"/>
      <c r="M16" s="37">
        <v>75</v>
      </c>
      <c r="N16" s="38">
        <f t="shared" si="1"/>
        <v>75</v>
      </c>
      <c r="O16" s="42"/>
      <c r="P16" s="40" t="str">
        <f t="shared" si="2"/>
        <v/>
      </c>
      <c r="Q16" s="2"/>
      <c r="R16" s="73">
        <v>4.1399999999999997</v>
      </c>
    </row>
    <row r="17" spans="1:18" ht="30" customHeight="1">
      <c r="A17" s="41">
        <v>7</v>
      </c>
      <c r="B17" s="46">
        <v>41725</v>
      </c>
      <c r="C17" s="43" t="s">
        <v>71</v>
      </c>
      <c r="D17" s="48" t="s">
        <v>75</v>
      </c>
      <c r="E17" s="44" t="s">
        <v>74</v>
      </c>
      <c r="F17" s="45" t="s">
        <v>73</v>
      </c>
      <c r="G17" s="31"/>
      <c r="H17" s="32">
        <f t="shared" si="0"/>
        <v>0</v>
      </c>
      <c r="I17" s="47"/>
      <c r="J17" s="35"/>
      <c r="K17" s="36"/>
      <c r="L17" s="36"/>
      <c r="M17" s="37">
        <v>1099</v>
      </c>
      <c r="N17" s="38">
        <f t="shared" si="1"/>
        <v>1099</v>
      </c>
      <c r="O17" s="42">
        <v>999</v>
      </c>
      <c r="P17" s="40" t="str">
        <f t="shared" si="2"/>
        <v/>
      </c>
      <c r="Q17" s="2"/>
      <c r="R17" s="73">
        <v>56.78</v>
      </c>
    </row>
    <row r="18" spans="1:18" ht="30" customHeight="1">
      <c r="A18" s="41">
        <v>8</v>
      </c>
      <c r="B18" s="46">
        <v>41726</v>
      </c>
      <c r="C18" s="43" t="s">
        <v>71</v>
      </c>
      <c r="D18" s="48" t="s">
        <v>79</v>
      </c>
      <c r="E18" s="44" t="s">
        <v>74</v>
      </c>
      <c r="F18" s="45" t="s">
        <v>73</v>
      </c>
      <c r="G18" s="31"/>
      <c r="H18" s="32">
        <f t="shared" si="0"/>
        <v>0</v>
      </c>
      <c r="I18" s="47"/>
      <c r="J18" s="35"/>
      <c r="K18" s="36"/>
      <c r="L18" s="36"/>
      <c r="M18" s="37">
        <v>5078.37</v>
      </c>
      <c r="N18" s="38">
        <f>SUM(H18:M18)</f>
        <v>5078.37</v>
      </c>
      <c r="O18" s="42">
        <v>5078.37</v>
      </c>
      <c r="P18" s="40" t="str">
        <f t="shared" si="2"/>
        <v/>
      </c>
      <c r="Q18" s="2"/>
      <c r="R18" s="73">
        <v>288.63</v>
      </c>
    </row>
    <row r="19" spans="1:18" ht="30" customHeight="1">
      <c r="A19" s="41">
        <v>9</v>
      </c>
      <c r="B19" s="46">
        <v>41726</v>
      </c>
      <c r="C19" s="43" t="s">
        <v>71</v>
      </c>
      <c r="D19" s="48" t="s">
        <v>50</v>
      </c>
      <c r="E19" s="44" t="s">
        <v>74</v>
      </c>
      <c r="F19" s="45" t="s">
        <v>73</v>
      </c>
      <c r="G19" s="31"/>
      <c r="H19" s="32">
        <f t="shared" si="0"/>
        <v>0</v>
      </c>
      <c r="I19" s="47"/>
      <c r="J19" s="35"/>
      <c r="K19" s="36"/>
      <c r="L19" s="36"/>
      <c r="M19" s="37">
        <v>180</v>
      </c>
      <c r="N19" s="38">
        <f t="shared" ref="N19:N24" si="3">SUM(H19:M19)</f>
        <v>180</v>
      </c>
      <c r="O19" s="42">
        <v>180</v>
      </c>
      <c r="P19" s="40" t="str">
        <f t="shared" si="2"/>
        <v/>
      </c>
      <c r="Q19" s="2"/>
      <c r="R19" s="73">
        <v>10.23</v>
      </c>
    </row>
    <row r="20" spans="1:18" ht="30" customHeight="1">
      <c r="A20" s="41">
        <v>10</v>
      </c>
      <c r="B20" s="46">
        <v>41726</v>
      </c>
      <c r="C20" s="43" t="s">
        <v>71</v>
      </c>
      <c r="D20" s="48" t="s">
        <v>72</v>
      </c>
      <c r="E20" s="44" t="s">
        <v>74</v>
      </c>
      <c r="F20" s="45" t="s">
        <v>73</v>
      </c>
      <c r="G20" s="31"/>
      <c r="H20" s="32">
        <f t="shared" si="0"/>
        <v>0</v>
      </c>
      <c r="I20" s="47"/>
      <c r="J20" s="35"/>
      <c r="K20" s="36"/>
      <c r="L20" s="36"/>
      <c r="M20" s="37">
        <v>313</v>
      </c>
      <c r="N20" s="38">
        <f t="shared" si="3"/>
        <v>313</v>
      </c>
      <c r="O20" s="42">
        <v>313</v>
      </c>
      <c r="P20" s="40" t="str">
        <f t="shared" si="2"/>
        <v/>
      </c>
      <c r="Q20" s="2"/>
      <c r="R20" s="73">
        <v>17.79</v>
      </c>
    </row>
    <row r="21" spans="1:18" ht="30" customHeight="1">
      <c r="A21" s="41">
        <v>11</v>
      </c>
      <c r="B21" s="46">
        <v>41726</v>
      </c>
      <c r="C21" s="43" t="s">
        <v>71</v>
      </c>
      <c r="D21" s="48" t="s">
        <v>61</v>
      </c>
      <c r="E21" s="44" t="s">
        <v>74</v>
      </c>
      <c r="F21" s="45" t="s">
        <v>73</v>
      </c>
      <c r="G21" s="31"/>
      <c r="H21" s="32">
        <f t="shared" si="0"/>
        <v>0</v>
      </c>
      <c r="I21" s="47"/>
      <c r="J21" s="35"/>
      <c r="K21" s="36"/>
      <c r="L21" s="36"/>
      <c r="M21" s="37"/>
      <c r="N21" s="38">
        <f t="shared" ref="N21:N24" si="4">SUM(H21:M21)</f>
        <v>0</v>
      </c>
      <c r="O21" s="42">
        <v>800</v>
      </c>
      <c r="P21" s="40" t="str">
        <f t="shared" ref="P21:P24" si="5">IF(F21="Milano","X","")</f>
        <v/>
      </c>
      <c r="Q21" s="2"/>
      <c r="R21" s="73">
        <v>48.08</v>
      </c>
    </row>
    <row r="22" spans="1:18" ht="30" customHeight="1">
      <c r="A22" s="41">
        <v>12</v>
      </c>
      <c r="B22" s="46">
        <v>41724</v>
      </c>
      <c r="C22" s="43" t="s">
        <v>71</v>
      </c>
      <c r="D22" s="48" t="s">
        <v>61</v>
      </c>
      <c r="E22" s="44" t="s">
        <v>74</v>
      </c>
      <c r="F22" s="45" t="s">
        <v>73</v>
      </c>
      <c r="G22" s="31" t="s">
        <v>96</v>
      </c>
      <c r="H22" s="32">
        <v>0</v>
      </c>
      <c r="I22" s="47"/>
      <c r="J22" s="35"/>
      <c r="K22" s="36"/>
      <c r="L22" s="36"/>
      <c r="M22" s="37"/>
      <c r="N22" s="38">
        <f t="shared" si="4"/>
        <v>0</v>
      </c>
      <c r="O22" s="42">
        <v>1000</v>
      </c>
      <c r="P22" s="40" t="str">
        <f t="shared" si="5"/>
        <v/>
      </c>
      <c r="Q22" s="2"/>
      <c r="R22" s="73">
        <v>58.24</v>
      </c>
    </row>
    <row r="23" spans="1:18" ht="30" customHeight="1">
      <c r="A23" s="41">
        <v>13</v>
      </c>
      <c r="B23" s="156">
        <v>41729</v>
      </c>
      <c r="C23" s="157" t="s">
        <v>71</v>
      </c>
      <c r="D23" s="158" t="s">
        <v>84</v>
      </c>
      <c r="E23" s="159" t="s">
        <v>85</v>
      </c>
      <c r="F23" s="160" t="s">
        <v>73</v>
      </c>
      <c r="G23" s="161"/>
      <c r="H23" s="32">
        <f t="shared" si="0"/>
        <v>0</v>
      </c>
      <c r="I23" s="162"/>
      <c r="J23" s="163"/>
      <c r="K23" s="164"/>
      <c r="L23" s="164"/>
      <c r="M23" s="165"/>
      <c r="N23" s="166">
        <f t="shared" si="4"/>
        <v>0</v>
      </c>
      <c r="O23" s="167">
        <v>-100</v>
      </c>
      <c r="P23" s="168" t="str">
        <f t="shared" si="5"/>
        <v/>
      </c>
      <c r="Q23" s="169"/>
      <c r="R23" s="170">
        <v>5.56</v>
      </c>
    </row>
    <row r="24" spans="1:18" ht="30" customHeight="1">
      <c r="A24" s="41">
        <v>14</v>
      </c>
      <c r="B24" s="46">
        <v>41727</v>
      </c>
      <c r="C24" s="43" t="s">
        <v>71</v>
      </c>
      <c r="D24" s="48" t="s">
        <v>95</v>
      </c>
      <c r="E24" s="44" t="s">
        <v>74</v>
      </c>
      <c r="F24" s="45" t="s">
        <v>73</v>
      </c>
      <c r="G24" s="31"/>
      <c r="H24" s="32"/>
      <c r="I24" s="47"/>
      <c r="J24" s="35"/>
      <c r="K24" s="36"/>
      <c r="L24" s="36"/>
      <c r="M24" s="37"/>
      <c r="N24" s="38">
        <f t="shared" ref="N24" si="6">SUM(H24:M24)</f>
        <v>0</v>
      </c>
      <c r="O24" s="42">
        <v>709.02</v>
      </c>
      <c r="P24" s="40" t="str">
        <f t="shared" si="5"/>
        <v/>
      </c>
      <c r="Q24" s="2"/>
      <c r="R24" s="73">
        <v>40.299999999999997</v>
      </c>
    </row>
    <row r="25" spans="1:18" ht="30" customHeight="1">
      <c r="A25" s="41">
        <v>15</v>
      </c>
      <c r="B25" s="46"/>
      <c r="C25" s="43"/>
      <c r="D25" s="48"/>
      <c r="E25" s="44"/>
      <c r="F25" s="45"/>
      <c r="G25" s="31"/>
      <c r="H25" s="32"/>
      <c r="I25" s="47"/>
      <c r="J25" s="35"/>
      <c r="K25" s="36"/>
      <c r="L25" s="36"/>
      <c r="M25" s="37"/>
      <c r="N25" s="38">
        <f t="shared" ref="N13:N25" si="7">SUM(H25:M25)</f>
        <v>0</v>
      </c>
      <c r="O25" s="42"/>
      <c r="P25" s="40"/>
      <c r="Q25" s="2"/>
      <c r="R25" s="73"/>
    </row>
    <row r="26" spans="1:18" ht="30" customHeight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8" ht="30" customHeight="1">
      <c r="A27" s="81"/>
      <c r="B27" s="82"/>
      <c r="C27" s="83"/>
      <c r="D27" s="84"/>
      <c r="E27" s="84"/>
      <c r="F27" s="85"/>
      <c r="G27" s="86"/>
      <c r="H27" s="87"/>
      <c r="I27" s="88"/>
      <c r="J27" s="88"/>
      <c r="K27" s="88"/>
      <c r="L27" s="88"/>
      <c r="M27" s="88"/>
      <c r="N27" s="89"/>
      <c r="O27" s="90"/>
      <c r="P27" s="91"/>
    </row>
    <row r="28" spans="1:18" ht="30" customHeight="1">
      <c r="A28" s="59"/>
      <c r="B28" s="75" t="s">
        <v>41</v>
      </c>
      <c r="C28" s="75"/>
      <c r="D28" s="75"/>
      <c r="E28" s="60"/>
      <c r="F28" s="60"/>
      <c r="G28" s="75" t="s">
        <v>43</v>
      </c>
      <c r="H28" s="75"/>
      <c r="I28" s="75"/>
      <c r="J28" s="60"/>
      <c r="K28" s="60"/>
      <c r="L28" s="75" t="s">
        <v>42</v>
      </c>
      <c r="M28" s="75"/>
      <c r="N28" s="75"/>
      <c r="O28" s="60"/>
      <c r="P28" s="91"/>
    </row>
    <row r="29" spans="1:18" ht="30" customHeight="1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91"/>
    </row>
    <row r="30" spans="1:18" ht="30" customHeight="1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8" ht="30" customHeight="1"/>
    <row r="32" spans="1:18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</sheetData>
  <mergeCells count="27">
    <mergeCell ref="B3:C3"/>
    <mergeCell ref="D3:E3"/>
    <mergeCell ref="A7:C7"/>
    <mergeCell ref="D7:F7"/>
    <mergeCell ref="B8:B10"/>
    <mergeCell ref="R8:R10"/>
    <mergeCell ref="J8:J10"/>
    <mergeCell ref="K8:K10"/>
    <mergeCell ref="L8:M8"/>
    <mergeCell ref="N8:N10"/>
    <mergeCell ref="O8:O10"/>
    <mergeCell ref="P8:P10"/>
    <mergeCell ref="L9:L10"/>
    <mergeCell ref="M9:M10"/>
    <mergeCell ref="N5:O5"/>
    <mergeCell ref="A8:A10"/>
    <mergeCell ref="C8:C10"/>
    <mergeCell ref="D8:D10"/>
    <mergeCell ref="E8:E10"/>
    <mergeCell ref="F8:F10"/>
    <mergeCell ref="G8:G9"/>
    <mergeCell ref="H8:H10"/>
    <mergeCell ref="I8:I10"/>
    <mergeCell ref="B1:C1"/>
    <mergeCell ref="D1:E1"/>
    <mergeCell ref="B2:C2"/>
    <mergeCell ref="D2:E2"/>
  </mergeCells>
  <conditionalFormatting sqref="M1">
    <cfRule type="cellIs" dxfId="1" priority="2" operator="notEqual">
      <formula>0</formula>
    </cfRule>
  </conditionalFormatting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7 C11:C25">
      <formula1>1</formula1>
      <formula2>0</formula2>
    </dataValidation>
    <dataValidation type="date" operator="greaterThanOrEqual" showErrorMessage="1" errorTitle="Data" error="Inserire una data superiore al 1/11/2000" sqref="B27 B11:B25">
      <formula1>36831</formula1>
      <formula2>0</formula2>
    </dataValidation>
    <dataValidation type="textLength" operator="greaterThan" sqref="F27 F11:F12 F14:F25">
      <formula1>1</formula1>
      <formula2>0</formula2>
    </dataValidation>
    <dataValidation type="textLength" operator="greaterThan" allowBlank="1" showErrorMessage="1" sqref="D27:E27 D11:E25">
      <formula1>1</formula1>
      <formula2>0</formula2>
    </dataValidation>
    <dataValidation type="whole" operator="greaterThanOrEqual" allowBlank="1" showErrorMessage="1" errorTitle="Valore" error="Inserire un numero maggiore o uguale a 0 (zero)!" sqref="N27 N11:N25">
      <formula1>0</formula1>
      <formula2>0</formula2>
    </dataValidation>
    <dataValidation type="decimal" operator="greaterThanOrEqual" allowBlank="1" showErrorMessage="1" errorTitle="Valore" error="Inserire un numero maggiore o uguale a 0 (zero)!" sqref="H27:M27 H11:M25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Nota Spese Italia</vt:lpstr>
      <vt:lpstr>Nota Spese USD</vt:lpstr>
      <vt:lpstr>Nota Spese JOD</vt:lpstr>
      <vt:lpstr>Nota Spese MXN</vt:lpstr>
      <vt:lpstr>'Nota Spese Italia'!Print_Area</vt:lpstr>
      <vt:lpstr>'Nota Spese USD'!Print_Area</vt:lpstr>
      <vt:lpstr>'Nota Spese Italia'!Print_Titles</vt:lpstr>
      <vt:lpstr>'Nota Spese USD'!Print_Titles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2014-04-10T14:33:54Z</cp:lastPrinted>
  <dcterms:created xsi:type="dcterms:W3CDTF">2007-03-06T14:42:56Z</dcterms:created>
  <dcterms:modified xsi:type="dcterms:W3CDTF">2014-04-10T15:16:11Z</dcterms:modified>
</cp:coreProperties>
</file>