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 activeTab="1"/>
  </bookViews>
  <sheets>
    <sheet name="Nota Spese Estero" sheetId="3" r:id="rId1"/>
    <sheet name="Nota Spese Italia" sheetId="1" r:id="rId2"/>
    <sheet name="Nota spese estero (2)" sheetId="4" r:id="rId3"/>
  </sheets>
  <definedNames>
    <definedName name="_xlnm.Print_Area" localSheetId="0">'Nota Spese Estero'!$A$1:$R$34</definedName>
    <definedName name="_xlnm.Print_Area" localSheetId="1">'Nota Spese Italia'!$A$1:$S$26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R3" i="4"/>
  <c r="R5" s="1"/>
  <c r="R1"/>
  <c r="H11"/>
  <c r="N11" s="1"/>
  <c r="N7" s="1"/>
  <c r="O7"/>
  <c r="P3" s="1"/>
  <c r="M7"/>
  <c r="L7"/>
  <c r="K7"/>
  <c r="J7"/>
  <c r="I7"/>
  <c r="G7"/>
  <c r="H7" l="1"/>
  <c r="P1" s="1"/>
  <c r="P5" s="1"/>
  <c r="P7"/>
  <c r="M1"/>
  <c r="R5" i="3"/>
  <c r="R3"/>
  <c r="R1"/>
  <c r="P14" i="1" l="1"/>
  <c r="H12" i="3" l="1"/>
  <c r="N12" s="1"/>
  <c r="H11" i="1"/>
  <c r="H11" i="3"/>
  <c r="O7"/>
  <c r="P3" s="1"/>
  <c r="M7"/>
  <c r="L7"/>
  <c r="K7"/>
  <c r="J7"/>
  <c r="I7"/>
  <c r="G7"/>
  <c r="H25"/>
  <c r="N25" s="1"/>
  <c r="P29"/>
  <c r="H29"/>
  <c r="N29" s="1"/>
  <c r="P28"/>
  <c r="H28"/>
  <c r="N28" s="1"/>
  <c r="P27"/>
  <c r="H27"/>
  <c r="N27" s="1"/>
  <c r="P26"/>
  <c r="H26"/>
  <c r="N26" s="1"/>
  <c r="N11" i="1"/>
  <c r="H20"/>
  <c r="H19"/>
  <c r="H18"/>
  <c r="N18" s="1"/>
  <c r="H17"/>
  <c r="N17" s="1"/>
  <c r="H16"/>
  <c r="H15"/>
  <c r="H14"/>
  <c r="H13"/>
  <c r="N13" s="1"/>
  <c r="H12"/>
  <c r="O7"/>
  <c r="P3" s="1"/>
  <c r="G7"/>
  <c r="I7"/>
  <c r="M7"/>
  <c r="L7"/>
  <c r="K7"/>
  <c r="J7"/>
  <c r="P25" i="3"/>
  <c r="P24"/>
  <c r="H24"/>
  <c r="N24" s="1"/>
  <c r="P23"/>
  <c r="H23"/>
  <c r="N23" s="1"/>
  <c r="P11" i="1"/>
  <c r="N11" i="3"/>
  <c r="H7" i="1" l="1"/>
  <c r="P1" s="1"/>
  <c r="P5" s="1"/>
  <c r="P20"/>
  <c r="N20"/>
  <c r="P19"/>
  <c r="N19"/>
  <c r="N16"/>
  <c r="N15"/>
  <c r="N12"/>
  <c r="H22" i="3"/>
  <c r="H21"/>
  <c r="H20"/>
  <c r="H19"/>
  <c r="H18"/>
  <c r="H17"/>
  <c r="H16"/>
  <c r="H15"/>
  <c r="H14"/>
  <c r="H13"/>
  <c r="N14" i="1"/>
  <c r="P18"/>
  <c r="P17"/>
  <c r="P16"/>
  <c r="P15"/>
  <c r="P13"/>
  <c r="P12"/>
  <c r="H7" i="3" l="1"/>
  <c r="P1" s="1"/>
  <c r="P5" s="1"/>
  <c r="N7" i="1"/>
  <c r="P22" i="3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<sst xmlns="http://schemas.openxmlformats.org/spreadsheetml/2006/main" count="206" uniqueCount="63">
  <si>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</si>
  <si>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</si>
  <si>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</si>
  <si>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</si>
  <si>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</si>
  <si>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</si>
  <si>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</si>
  <si>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</si>
  <si>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</si>
  <si>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</si>
  <si>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</si>
  <si>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</si>
  <si>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</si>
  <si>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</si>
  <si>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</si>
  <si>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</si>
  <si>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</si>
  <si>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</si>
  <si>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</si>
  <si>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</si>
  <si>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</si>
  <si>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</si>
  <si>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</si>
  <si>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</si>
  <si>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</si>
  <si>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</si>
  <si>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</si>
  <si>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</si>
  <si>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</si>
  <si>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</si>
  <si>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</si>
  <si>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</si>
  <si>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</si>
  <si>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</si>
  <si>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</si>
  <si>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</si>
  <si>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</si>
  <si>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</si>
  <si>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</si>
  <si>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</si>
  <si>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</si>
  <si>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</si>
  <si>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</si>
  <si>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</si>
  <si>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Massimiliano Luppi</t>
  </si>
  <si>
    <t>parcheggio</t>
  </si>
  <si>
    <t>Milano</t>
  </si>
  <si>
    <t>vitto</t>
  </si>
  <si>
    <t>varie</t>
  </si>
  <si>
    <t>prelievo</t>
  </si>
  <si>
    <t>reso</t>
  </si>
  <si>
    <t>taxi</t>
  </si>
  <si>
    <t>Reais</t>
  </si>
  <si>
    <t>Brazil</t>
  </si>
  <si>
    <t>(importi in Valuta Reais)</t>
  </si>
  <si>
    <t>Varese</t>
  </si>
  <si>
    <t>02_02</t>
  </si>
  <si>
    <t>Extra hotel</t>
  </si>
  <si>
    <t>02_01</t>
  </si>
  <si>
    <t>02_03</t>
  </si>
  <si>
    <t>(importi in Valuta USD)</t>
  </si>
  <si>
    <t>Sw uso interno</t>
  </si>
  <si>
    <t>USD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</si>
</sst>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50" zoomScaleSheetLayoutView="50" workbookViewId="0">
      <pane ySplit="5" topLeftCell="A6" activePane="bottomLeft" state="frozen"/>
      <selection pane="bottomLeft" activeCell="R28" activeCellId="1" sqref="R21 R28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20" t="s">
        <v>44</v>
      </c>
      <c r="E1" s="120"/>
      <c r="F1" s="51">
        <v>41671</v>
      </c>
      <c r="G1" s="50" t="s">
        <v>56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932.41000000000008</v>
      </c>
      <c r="Q1" s="3" t="s">
        <v>28</v>
      </c>
      <c r="R1" s="150">
        <f>SUM(R11,R14:R28)</f>
        <v>283.86</v>
      </c>
    </row>
    <row r="2" spans="1:18" s="8" customFormat="1" ht="57.75" customHeight="1">
      <c r="A2" s="4"/>
      <c r="B2" s="121" t="s">
        <v>2</v>
      </c>
      <c r="C2" s="121"/>
      <c r="D2" s="120"/>
      <c r="E2" s="120"/>
      <c r="F2" s="9"/>
      <c r="G2" s="9"/>
      <c r="N2" s="10" t="s">
        <v>3</v>
      </c>
      <c r="O2" s="11"/>
      <c r="P2" s="12"/>
      <c r="Q2" s="3" t="s">
        <v>27</v>
      </c>
      <c r="R2" s="150"/>
    </row>
    <row r="3" spans="1:18" s="8" customFormat="1" ht="35.25" customHeight="1">
      <c r="A3" s="4"/>
      <c r="B3" s="121" t="s">
        <v>26</v>
      </c>
      <c r="C3" s="121"/>
      <c r="D3" s="120" t="s">
        <v>28</v>
      </c>
      <c r="E3" s="120"/>
      <c r="N3" s="10" t="s">
        <v>4</v>
      </c>
      <c r="O3" s="11"/>
      <c r="P3" s="62">
        <f>+O7</f>
        <v>919.25</v>
      </c>
      <c r="Q3" s="13"/>
      <c r="R3" s="150">
        <f>SUM(R12:R13,R18,R28)</f>
        <v>280.21000000000004</v>
      </c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0"/>
    </row>
    <row r="5" spans="1:18" s="8" customFormat="1" ht="43.5" customHeight="1" thickTop="1" thickBot="1">
      <c r="A5" s="4"/>
      <c r="B5" s="19" t="s">
        <v>6</v>
      </c>
      <c r="C5" s="20"/>
      <c r="D5" s="59">
        <v>17</v>
      </c>
      <c r="E5" s="14"/>
      <c r="F5" s="10" t="s">
        <v>7</v>
      </c>
      <c r="G5" s="77">
        <v>1.1100000000000001</v>
      </c>
      <c r="N5" s="128" t="s">
        <v>8</v>
      </c>
      <c r="O5" s="128"/>
      <c r="P5" s="58">
        <f>P1-P2-P3-P4</f>
        <v>13.160000000000082</v>
      </c>
      <c r="Q5" s="13"/>
      <c r="R5" s="150">
        <f>R1-R3</f>
        <v>3.6499999999999773</v>
      </c>
    </row>
    <row r="6" spans="1:18" s="8" customFormat="1" ht="43.5" customHeight="1" thickTop="1" thickBot="1">
      <c r="A6" s="4"/>
      <c r="B6" s="56" t="s">
        <v>54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29" t="s">
        <v>30</v>
      </c>
      <c r="B7" s="130"/>
      <c r="C7" s="131"/>
      <c r="D7" s="104" t="s">
        <v>11</v>
      </c>
      <c r="E7" s="105"/>
      <c r="F7" s="105"/>
      <c r="G7" s="97">
        <f>SUM(G11:G29)</f>
        <v>0</v>
      </c>
      <c r="H7" s="95">
        <f>SUM(H11:H29)</f>
        <v>0</v>
      </c>
      <c r="I7" s="79">
        <f>SUM(I11:I29)</f>
        <v>0</v>
      </c>
      <c r="J7" s="79">
        <f>SUM(J11:J29)</f>
        <v>345</v>
      </c>
      <c r="K7" s="79">
        <f>SUM(K11:K29)</f>
        <v>99.1</v>
      </c>
      <c r="L7" s="79">
        <f>SUM(L11:L29)</f>
        <v>0</v>
      </c>
      <c r="M7" s="80">
        <f>SUM(M11:M29)</f>
        <v>488.31</v>
      </c>
      <c r="N7" s="78">
        <f>SUM(N11:N29)</f>
        <v>932.41</v>
      </c>
      <c r="O7" s="81">
        <f>SUM(O11:O29)</f>
        <v>919.25</v>
      </c>
      <c r="P7" s="13">
        <f>+N7-SUM(H7:M7)</f>
        <v>0</v>
      </c>
    </row>
    <row r="8" spans="1:18" ht="36" customHeight="1" thickTop="1" thickBot="1">
      <c r="A8" s="106"/>
      <c r="B8" s="107" t="s">
        <v>12</v>
      </c>
      <c r="C8" s="107" t="s">
        <v>13</v>
      </c>
      <c r="D8" s="108" t="s">
        <v>25</v>
      </c>
      <c r="E8" s="107" t="s">
        <v>33</v>
      </c>
      <c r="F8" s="110" t="s">
        <v>32</v>
      </c>
      <c r="G8" s="111" t="s">
        <v>15</v>
      </c>
      <c r="H8" s="113" t="s">
        <v>16</v>
      </c>
      <c r="I8" s="115" t="s">
        <v>37</v>
      </c>
      <c r="J8" s="114" t="s">
        <v>39</v>
      </c>
      <c r="K8" s="114" t="s">
        <v>38</v>
      </c>
      <c r="L8" s="132" t="s">
        <v>22</v>
      </c>
      <c r="M8" s="133"/>
      <c r="N8" s="103" t="s">
        <v>17</v>
      </c>
      <c r="O8" s="122" t="s">
        <v>18</v>
      </c>
      <c r="P8" s="123" t="s">
        <v>19</v>
      </c>
      <c r="Q8" s="2"/>
      <c r="R8" s="116" t="s">
        <v>40</v>
      </c>
    </row>
    <row r="9" spans="1:18" ht="36" customHeight="1" thickTop="1" thickBot="1">
      <c r="A9" s="106"/>
      <c r="B9" s="107" t="s">
        <v>12</v>
      </c>
      <c r="C9" s="107"/>
      <c r="D9" s="109"/>
      <c r="E9" s="107"/>
      <c r="F9" s="110"/>
      <c r="G9" s="112"/>
      <c r="H9" s="113" t="s">
        <v>37</v>
      </c>
      <c r="I9" s="115" t="s">
        <v>37</v>
      </c>
      <c r="J9" s="115"/>
      <c r="K9" s="115" t="s">
        <v>36</v>
      </c>
      <c r="L9" s="124" t="s">
        <v>23</v>
      </c>
      <c r="M9" s="126" t="s">
        <v>24</v>
      </c>
      <c r="N9" s="103"/>
      <c r="O9" s="122"/>
      <c r="P9" s="123"/>
      <c r="Q9" s="2"/>
      <c r="R9" s="117"/>
    </row>
    <row r="10" spans="1:18" ht="37.5" customHeight="1" thickTop="1" thickBot="1">
      <c r="A10" s="106"/>
      <c r="B10" s="107"/>
      <c r="C10" s="107"/>
      <c r="D10" s="109"/>
      <c r="E10" s="107"/>
      <c r="F10" s="110"/>
      <c r="G10" s="94" t="s">
        <v>20</v>
      </c>
      <c r="H10" s="113"/>
      <c r="I10" s="115"/>
      <c r="J10" s="115"/>
      <c r="K10" s="115"/>
      <c r="L10" s="125"/>
      <c r="M10" s="127"/>
      <c r="N10" s="103"/>
      <c r="O10" s="122"/>
      <c r="P10" s="123"/>
      <c r="Q10" s="2"/>
      <c r="R10" s="118"/>
    </row>
    <row r="11" spans="1:18" ht="30" customHeight="1" thickTop="1">
      <c r="A11" s="27">
        <v>1</v>
      </c>
      <c r="B11" s="47"/>
      <c r="C11" s="29"/>
      <c r="D11" s="30" t="s">
        <v>50</v>
      </c>
      <c r="E11" s="30" t="s">
        <v>53</v>
      </c>
      <c r="F11" s="31" t="s">
        <v>52</v>
      </c>
      <c r="G11" s="93"/>
      <c r="H11" s="33">
        <f>IF($D$3="si",($G$5/$G$6*G11),IF($D$3="no",G11*$G$4,0))</f>
        <v>0</v>
      </c>
      <c r="I11" s="34"/>
      <c r="J11" s="35"/>
      <c r="K11" s="68">
        <v>99.1</v>
      </c>
      <c r="L11" s="68"/>
      <c r="M11" s="38"/>
      <c r="N11" s="39">
        <f>SUM(H11:M11)</f>
        <v>99.1</v>
      </c>
      <c r="O11" s="40"/>
      <c r="P11" s="41"/>
      <c r="Q11" s="2"/>
      <c r="R11" s="72">
        <v>30.18</v>
      </c>
    </row>
    <row r="12" spans="1:18" ht="30" customHeight="1">
      <c r="A12" s="42">
        <v>2</v>
      </c>
      <c r="B12" s="47">
        <v>41686</v>
      </c>
      <c r="C12" s="44"/>
      <c r="D12" s="30" t="s">
        <v>49</v>
      </c>
      <c r="E12" s="30" t="s">
        <v>53</v>
      </c>
      <c r="F12" s="31" t="s">
        <v>52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>
        <v>300</v>
      </c>
      <c r="P12" s="41"/>
      <c r="Q12" s="2"/>
      <c r="R12" s="72">
        <v>91.9</v>
      </c>
    </row>
    <row r="13" spans="1:18" ht="30" customHeight="1">
      <c r="A13" s="42">
        <v>3</v>
      </c>
      <c r="B13" s="28">
        <v>41689</v>
      </c>
      <c r="C13" s="29"/>
      <c r="D13" s="30" t="s">
        <v>49</v>
      </c>
      <c r="E13" s="30" t="s">
        <v>53</v>
      </c>
      <c r="F13" s="31" t="s">
        <v>52</v>
      </c>
      <c r="G13" s="32"/>
      <c r="H13" s="33">
        <f t="shared" ref="H13:H22" si="0">IF($D$3="si",($G$5/$G$6*G13),IF($D$3="no",G13*$G$4,0))</f>
        <v>0</v>
      </c>
      <c r="I13" s="34"/>
      <c r="J13" s="35"/>
      <c r="K13" s="68"/>
      <c r="L13" s="37"/>
      <c r="M13" s="38"/>
      <c r="N13" s="39">
        <f t="shared" ref="N13:N22" si="1">SUM(H13:M13)</f>
        <v>0</v>
      </c>
      <c r="O13" s="43">
        <v>300</v>
      </c>
      <c r="P13" s="41" t="str">
        <f t="shared" ref="P13:P22" si="2">IF(F13="Milano","X","")</f>
        <v/>
      </c>
      <c r="Q13" s="2"/>
      <c r="R13" s="73">
        <v>91.12</v>
      </c>
    </row>
    <row r="14" spans="1:18" ht="30" customHeight="1">
      <c r="A14" s="42">
        <v>4</v>
      </c>
      <c r="B14" s="28">
        <v>41686</v>
      </c>
      <c r="C14" s="29"/>
      <c r="D14" s="30" t="s">
        <v>51</v>
      </c>
      <c r="E14" s="30" t="s">
        <v>53</v>
      </c>
      <c r="F14" s="31" t="s">
        <v>52</v>
      </c>
      <c r="G14" s="32"/>
      <c r="H14" s="33">
        <f t="shared" si="0"/>
        <v>0</v>
      </c>
      <c r="I14" s="34"/>
      <c r="J14" s="35">
        <v>60</v>
      </c>
      <c r="K14" s="68"/>
      <c r="L14" s="37"/>
      <c r="M14" s="38"/>
      <c r="N14" s="39">
        <f t="shared" si="1"/>
        <v>60</v>
      </c>
      <c r="O14" s="43"/>
      <c r="P14" s="41" t="str">
        <f t="shared" si="2"/>
        <v/>
      </c>
      <c r="Q14" s="2"/>
      <c r="R14" s="74">
        <v>18.2</v>
      </c>
    </row>
    <row r="15" spans="1:18" ht="30" customHeight="1">
      <c r="A15" s="42">
        <v>5</v>
      </c>
      <c r="B15" s="28">
        <v>41686</v>
      </c>
      <c r="C15" s="29"/>
      <c r="D15" s="30" t="s">
        <v>51</v>
      </c>
      <c r="E15" s="30" t="s">
        <v>53</v>
      </c>
      <c r="F15" s="31" t="s">
        <v>52</v>
      </c>
      <c r="G15" s="32"/>
      <c r="H15" s="33">
        <f t="shared" si="0"/>
        <v>0</v>
      </c>
      <c r="I15" s="34"/>
      <c r="J15" s="35">
        <v>15</v>
      </c>
      <c r="K15" s="68"/>
      <c r="L15" s="37"/>
      <c r="M15" s="38"/>
      <c r="N15" s="39">
        <f t="shared" si="1"/>
        <v>15</v>
      </c>
      <c r="O15" s="43"/>
      <c r="P15" s="41" t="str">
        <f t="shared" si="2"/>
        <v/>
      </c>
      <c r="Q15" s="2"/>
      <c r="R15" s="75">
        <v>4.55</v>
      </c>
    </row>
    <row r="16" spans="1:18" ht="30" customHeight="1">
      <c r="A16" s="42">
        <v>6</v>
      </c>
      <c r="B16" s="28">
        <v>41688</v>
      </c>
      <c r="C16" s="29"/>
      <c r="D16" s="30" t="s">
        <v>51</v>
      </c>
      <c r="E16" s="30" t="s">
        <v>53</v>
      </c>
      <c r="F16" s="31" t="s">
        <v>52</v>
      </c>
      <c r="G16" s="32"/>
      <c r="H16" s="33">
        <f t="shared" si="0"/>
        <v>0</v>
      </c>
      <c r="I16" s="34"/>
      <c r="J16" s="35">
        <v>50</v>
      </c>
      <c r="K16" s="68"/>
      <c r="L16" s="37"/>
      <c r="M16" s="38"/>
      <c r="N16" s="39">
        <f t="shared" si="1"/>
        <v>50</v>
      </c>
      <c r="O16" s="43"/>
      <c r="P16" s="41" t="str">
        <f t="shared" si="2"/>
        <v/>
      </c>
      <c r="Q16" s="2"/>
      <c r="R16" s="74">
        <v>15.24</v>
      </c>
    </row>
    <row r="17" spans="1:18" ht="30" customHeight="1">
      <c r="A17" s="42">
        <v>7</v>
      </c>
      <c r="B17" s="28">
        <v>41688</v>
      </c>
      <c r="C17" s="29"/>
      <c r="D17" s="30" t="s">
        <v>51</v>
      </c>
      <c r="E17" s="30" t="s">
        <v>53</v>
      </c>
      <c r="F17" s="31" t="s">
        <v>52</v>
      </c>
      <c r="G17" s="32"/>
      <c r="H17" s="33">
        <f t="shared" si="0"/>
        <v>0</v>
      </c>
      <c r="I17" s="34"/>
      <c r="J17" s="35">
        <v>30</v>
      </c>
      <c r="K17" s="68"/>
      <c r="L17" s="37"/>
      <c r="M17" s="38"/>
      <c r="N17" s="39">
        <f t="shared" si="1"/>
        <v>30</v>
      </c>
      <c r="O17" s="43"/>
      <c r="P17" s="41" t="str">
        <f t="shared" si="2"/>
        <v/>
      </c>
      <c r="Q17" s="2"/>
      <c r="R17" s="74">
        <v>9.14</v>
      </c>
    </row>
    <row r="18" spans="1:18" ht="30" customHeight="1">
      <c r="A18" s="42">
        <v>8</v>
      </c>
      <c r="B18" s="28">
        <v>41688</v>
      </c>
      <c r="C18" s="29"/>
      <c r="D18" s="30" t="s">
        <v>47</v>
      </c>
      <c r="E18" s="30" t="s">
        <v>53</v>
      </c>
      <c r="F18" s="31" t="s">
        <v>52</v>
      </c>
      <c r="G18" s="32"/>
      <c r="H18" s="33">
        <f t="shared" si="0"/>
        <v>0</v>
      </c>
      <c r="I18" s="34"/>
      <c r="J18" s="35"/>
      <c r="K18" s="68"/>
      <c r="L18" s="37"/>
      <c r="M18" s="38">
        <v>302</v>
      </c>
      <c r="N18" s="39">
        <f t="shared" si="1"/>
        <v>302</v>
      </c>
      <c r="O18" s="43">
        <v>302</v>
      </c>
      <c r="P18" s="41" t="str">
        <f t="shared" si="2"/>
        <v/>
      </c>
      <c r="Q18" s="2"/>
      <c r="R18" s="74">
        <v>91.96</v>
      </c>
    </row>
    <row r="19" spans="1:18" ht="30" customHeight="1">
      <c r="A19" s="42">
        <v>9</v>
      </c>
      <c r="B19" s="28">
        <v>41688</v>
      </c>
      <c r="C19" s="44"/>
      <c r="D19" s="30" t="s">
        <v>47</v>
      </c>
      <c r="E19" s="30" t="s">
        <v>53</v>
      </c>
      <c r="F19" s="45" t="s">
        <v>52</v>
      </c>
      <c r="G19" s="32"/>
      <c r="H19" s="33">
        <f t="shared" si="0"/>
        <v>0</v>
      </c>
      <c r="I19" s="34"/>
      <c r="J19" s="35"/>
      <c r="K19" s="68"/>
      <c r="L19" s="37"/>
      <c r="M19" s="38">
        <v>16.5</v>
      </c>
      <c r="N19" s="39">
        <f t="shared" si="1"/>
        <v>16.5</v>
      </c>
      <c r="O19" s="43"/>
      <c r="P19" s="41" t="str">
        <f t="shared" si="2"/>
        <v/>
      </c>
      <c r="Q19" s="2"/>
      <c r="R19" s="74">
        <v>5.03</v>
      </c>
    </row>
    <row r="20" spans="1:18" ht="30" customHeight="1">
      <c r="A20" s="42">
        <v>10</v>
      </c>
      <c r="B20" s="28">
        <v>41688</v>
      </c>
      <c r="C20" s="44"/>
      <c r="D20" s="30" t="s">
        <v>47</v>
      </c>
      <c r="E20" s="30" t="s">
        <v>53</v>
      </c>
      <c r="F20" s="45" t="s">
        <v>52</v>
      </c>
      <c r="G20" s="32"/>
      <c r="H20" s="33">
        <f t="shared" si="0"/>
        <v>0</v>
      </c>
      <c r="I20" s="34"/>
      <c r="J20" s="35"/>
      <c r="K20" s="68"/>
      <c r="L20" s="37"/>
      <c r="M20" s="38">
        <v>72.48</v>
      </c>
      <c r="N20" s="39">
        <f t="shared" si="1"/>
        <v>72.48</v>
      </c>
      <c r="O20" s="43"/>
      <c r="P20" s="41" t="str">
        <f t="shared" si="2"/>
        <v/>
      </c>
      <c r="Q20" s="2"/>
      <c r="R20" s="74">
        <v>22.09</v>
      </c>
    </row>
    <row r="21" spans="1:18" ht="30" customHeight="1">
      <c r="A21" s="42">
        <v>11</v>
      </c>
      <c r="B21" s="28">
        <v>41688</v>
      </c>
      <c r="C21" s="44"/>
      <c r="D21" s="30" t="s">
        <v>57</v>
      </c>
      <c r="E21" s="30" t="s">
        <v>53</v>
      </c>
      <c r="F21" s="44" t="s">
        <v>52</v>
      </c>
      <c r="G21" s="32"/>
      <c r="H21" s="33">
        <f t="shared" si="0"/>
        <v>0</v>
      </c>
      <c r="I21" s="34"/>
      <c r="J21" s="36"/>
      <c r="K21" s="37"/>
      <c r="L21" s="37"/>
      <c r="M21" s="38">
        <v>10</v>
      </c>
      <c r="N21" s="39">
        <f t="shared" si="1"/>
        <v>10</v>
      </c>
      <c r="O21" s="43"/>
      <c r="P21" s="41" t="str">
        <f t="shared" si="2"/>
        <v/>
      </c>
      <c r="Q21" s="2"/>
      <c r="R21" s="74">
        <v>3.05</v>
      </c>
    </row>
    <row r="22" spans="1:18" ht="30" customHeight="1">
      <c r="A22" s="42">
        <v>12</v>
      </c>
      <c r="B22" s="28">
        <v>41689</v>
      </c>
      <c r="C22" s="44"/>
      <c r="D22" s="30" t="s">
        <v>51</v>
      </c>
      <c r="E22" s="30" t="s">
        <v>53</v>
      </c>
      <c r="F22" s="44" t="s">
        <v>52</v>
      </c>
      <c r="G22" s="32"/>
      <c r="H22" s="33">
        <f t="shared" si="0"/>
        <v>0</v>
      </c>
      <c r="I22" s="35"/>
      <c r="J22" s="35">
        <v>110</v>
      </c>
      <c r="K22" s="68"/>
      <c r="L22" s="37"/>
      <c r="M22" s="38"/>
      <c r="N22" s="39">
        <f t="shared" si="1"/>
        <v>110</v>
      </c>
      <c r="O22" s="43"/>
      <c r="P22" s="41" t="str">
        <f t="shared" si="2"/>
        <v/>
      </c>
      <c r="Q22" s="2"/>
      <c r="R22" s="74">
        <v>33.5</v>
      </c>
    </row>
    <row r="23" spans="1:18" ht="30" customHeight="1">
      <c r="A23" s="42">
        <v>13</v>
      </c>
      <c r="B23" s="47">
        <v>41689</v>
      </c>
      <c r="C23" s="44"/>
      <c r="D23" s="49" t="s">
        <v>51</v>
      </c>
      <c r="E23" s="45" t="s">
        <v>53</v>
      </c>
      <c r="F23" s="46" t="s">
        <v>52</v>
      </c>
      <c r="G23" s="32"/>
      <c r="H23" s="33">
        <f t="shared" ref="H23:H24" si="3">IF($D$3="si",($G$5/$G$6*G23),IF($D$3="no",G23*$G$4,0))</f>
        <v>0</v>
      </c>
      <c r="I23" s="48"/>
      <c r="J23" s="36">
        <v>80</v>
      </c>
      <c r="K23" s="37"/>
      <c r="L23" s="37"/>
      <c r="M23" s="38"/>
      <c r="N23" s="39">
        <f t="shared" ref="N23" si="4">SUM(H23:M23)</f>
        <v>80</v>
      </c>
      <c r="O23" s="43"/>
      <c r="P23" s="41" t="str">
        <f t="shared" ref="P23:P24" si="5">IF(F23="Milano","X","")</f>
        <v/>
      </c>
      <c r="Q23" s="2"/>
      <c r="R23" s="74">
        <v>24.36</v>
      </c>
    </row>
    <row r="24" spans="1:18" ht="30" customHeight="1">
      <c r="A24" s="42">
        <v>14</v>
      </c>
      <c r="B24" s="47">
        <v>41689</v>
      </c>
      <c r="C24" s="44"/>
      <c r="D24" s="49" t="s">
        <v>47</v>
      </c>
      <c r="E24" s="45" t="s">
        <v>53</v>
      </c>
      <c r="F24" s="46" t="s">
        <v>52</v>
      </c>
      <c r="G24" s="32"/>
      <c r="H24" s="33">
        <f t="shared" si="3"/>
        <v>0</v>
      </c>
      <c r="I24" s="48"/>
      <c r="J24" s="36"/>
      <c r="K24" s="37"/>
      <c r="L24" s="37"/>
      <c r="M24" s="38">
        <v>12.15</v>
      </c>
      <c r="N24" s="39">
        <f>SUM(H24:M24)</f>
        <v>12.15</v>
      </c>
      <c r="O24" s="43"/>
      <c r="P24" s="41" t="str">
        <f t="shared" si="5"/>
        <v/>
      </c>
      <c r="Q24" s="2"/>
      <c r="R24" s="74">
        <v>3.7</v>
      </c>
    </row>
    <row r="25" spans="1:18" ht="30" customHeight="1">
      <c r="A25" s="42">
        <v>15</v>
      </c>
      <c r="B25" s="47">
        <v>41689</v>
      </c>
      <c r="C25" s="44"/>
      <c r="D25" s="49" t="s">
        <v>47</v>
      </c>
      <c r="E25" s="45" t="s">
        <v>53</v>
      </c>
      <c r="F25" s="46" t="s">
        <v>52</v>
      </c>
      <c r="G25" s="32"/>
      <c r="H25" s="33">
        <f>IF($D$3="si",($G$5/$G$6*G25),IF($D$3="no",G25*$G$4,0))</f>
        <v>0</v>
      </c>
      <c r="I25" s="48"/>
      <c r="J25" s="36"/>
      <c r="K25" s="37"/>
      <c r="L25" s="37"/>
      <c r="M25" s="38">
        <v>7.5</v>
      </c>
      <c r="N25" s="39">
        <f t="shared" ref="N25" si="6">SUM(H25:M25)</f>
        <v>7.5</v>
      </c>
      <c r="O25" s="43"/>
      <c r="P25" s="41" t="str">
        <f t="shared" ref="P25" si="7">IF(F25="Milano","X","")</f>
        <v/>
      </c>
      <c r="Q25" s="2"/>
      <c r="R25" s="74">
        <v>2.2799999999999998</v>
      </c>
    </row>
    <row r="26" spans="1:18" ht="30" customHeight="1">
      <c r="A26" s="42">
        <v>16</v>
      </c>
      <c r="B26" s="47">
        <v>41689</v>
      </c>
      <c r="C26" s="44"/>
      <c r="D26" s="49" t="s">
        <v>47</v>
      </c>
      <c r="E26" s="45" t="s">
        <v>53</v>
      </c>
      <c r="F26" s="46" t="s">
        <v>52</v>
      </c>
      <c r="G26" s="32"/>
      <c r="H26" s="33">
        <f t="shared" ref="H26:H29" si="8">IF($D$3="si",($G$5/$G$6*G26),IF($D$3="no",G26*$G$4,0))</f>
        <v>0</v>
      </c>
      <c r="I26" s="48"/>
      <c r="J26" s="36"/>
      <c r="K26" s="37"/>
      <c r="L26" s="37"/>
      <c r="M26" s="38">
        <v>34.43</v>
      </c>
      <c r="N26" s="39">
        <f t="shared" ref="N26:N29" si="9">SUM(H26:M26)</f>
        <v>34.43</v>
      </c>
      <c r="O26" s="43"/>
      <c r="P26" s="41" t="str">
        <f t="shared" ref="P26:P29" si="10">IF(F26="Milano","X","")</f>
        <v/>
      </c>
      <c r="Q26" s="2"/>
      <c r="R26" s="74">
        <v>10.48</v>
      </c>
    </row>
    <row r="27" spans="1:18" ht="30" customHeight="1">
      <c r="A27" s="42">
        <v>17</v>
      </c>
      <c r="B27" s="47">
        <v>41689</v>
      </c>
      <c r="C27" s="44"/>
      <c r="D27" s="49" t="s">
        <v>47</v>
      </c>
      <c r="E27" s="45" t="s">
        <v>53</v>
      </c>
      <c r="F27" s="46" t="s">
        <v>52</v>
      </c>
      <c r="G27" s="32"/>
      <c r="H27" s="33">
        <f t="shared" si="8"/>
        <v>0</v>
      </c>
      <c r="I27" s="48"/>
      <c r="J27" s="36"/>
      <c r="K27" s="37"/>
      <c r="L27" s="37"/>
      <c r="M27" s="38">
        <v>16</v>
      </c>
      <c r="N27" s="39">
        <f t="shared" si="9"/>
        <v>16</v>
      </c>
      <c r="O27" s="43"/>
      <c r="P27" s="41" t="str">
        <f t="shared" si="10"/>
        <v/>
      </c>
      <c r="Q27" s="2"/>
      <c r="R27" s="74">
        <v>4.87</v>
      </c>
    </row>
    <row r="28" spans="1:18" ht="30" customHeight="1">
      <c r="A28" s="42">
        <v>18</v>
      </c>
      <c r="B28" s="47">
        <v>41689</v>
      </c>
      <c r="C28" s="44"/>
      <c r="D28" s="49" t="s">
        <v>57</v>
      </c>
      <c r="E28" s="45" t="s">
        <v>53</v>
      </c>
      <c r="F28" s="46" t="s">
        <v>52</v>
      </c>
      <c r="G28" s="32"/>
      <c r="H28" s="33">
        <f t="shared" si="8"/>
        <v>0</v>
      </c>
      <c r="I28" s="48"/>
      <c r="J28" s="36"/>
      <c r="K28" s="37"/>
      <c r="L28" s="37"/>
      <c r="M28" s="38">
        <v>17.25</v>
      </c>
      <c r="N28" s="39">
        <f t="shared" si="9"/>
        <v>17.25</v>
      </c>
      <c r="O28" s="43">
        <v>17.25</v>
      </c>
      <c r="P28" s="41" t="str">
        <f t="shared" si="10"/>
        <v/>
      </c>
      <c r="Q28" s="2"/>
      <c r="R28" s="74">
        <v>5.23</v>
      </c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8"/>
        <v>0</v>
      </c>
      <c r="I29" s="48"/>
      <c r="J29" s="36"/>
      <c r="K29" s="37"/>
      <c r="L29" s="37"/>
      <c r="M29" s="38"/>
      <c r="N29" s="39">
        <f t="shared" si="9"/>
        <v>0</v>
      </c>
      <c r="O29" s="43"/>
      <c r="P29" s="41" t="str">
        <f t="shared" si="10"/>
        <v/>
      </c>
      <c r="Q29" s="2"/>
      <c r="R29" s="74"/>
    </row>
    <row r="30" spans="1:18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8">
      <c r="A31" s="82"/>
      <c r="B31" s="83"/>
      <c r="C31" s="84"/>
      <c r="D31" s="85"/>
      <c r="E31" s="85"/>
      <c r="F31" s="86"/>
      <c r="G31" s="87"/>
      <c r="H31" s="88"/>
      <c r="I31" s="89"/>
      <c r="J31" s="89"/>
      <c r="K31" s="89"/>
      <c r="L31" s="89"/>
      <c r="M31" s="89"/>
      <c r="N31" s="90"/>
      <c r="O31" s="91"/>
      <c r="P31" s="92"/>
    </row>
    <row r="32" spans="1:18">
      <c r="A32" s="60"/>
      <c r="B32" s="76" t="s">
        <v>41</v>
      </c>
      <c r="C32" s="76"/>
      <c r="D32" s="76"/>
      <c r="E32" s="61"/>
      <c r="F32" s="61"/>
      <c r="G32" s="76" t="s">
        <v>43</v>
      </c>
      <c r="H32" s="76"/>
      <c r="I32" s="76"/>
      <c r="J32" s="61"/>
      <c r="K32" s="61"/>
      <c r="L32" s="76" t="s">
        <v>42</v>
      </c>
      <c r="M32" s="76"/>
      <c r="N32" s="76"/>
      <c r="O32" s="61"/>
      <c r="P32" s="92"/>
    </row>
    <row r="33" spans="1:16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92"/>
    </row>
    <row r="34" spans="1:16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3" priority="1" operator="notEqual">
      <formula>0</formula>
    </cfRule>
  </conditionalFormatting>
  <dataValidations count="12">
    <dataValidation type="textLength" operator="greaterThan" allowBlank="1" sqref="C31 C23:C29 C12 C21">
      <formula1>1</formula1>
      <formula2>0</formula2>
    </dataValidation>
    <dataValidation type="date" operator="greaterThanOrEqual" showErrorMessage="1" errorTitle="Data" error="Inserire una data superiore al 1/11/2000" sqref="B31 B23:B29 B11:B12">
      <formula1>36831</formula1>
      <formula2>0</formula2>
    </dataValidation>
    <dataValidation type="textLength" operator="greaterThan" sqref="F31 F23:F29 F19:F20">
      <formula1>1</formula1>
      <formula2>0</formula2>
    </dataValidation>
    <dataValidation type="textLength" operator="greaterThan" allowBlank="1" showErrorMessage="1" sqref="D31:E31 D23:E29 E19:E21">
      <formula1>1</formula1>
      <formula2>0</formula2>
    </dataValidation>
    <dataValidation type="whole" operator="greaterThanOrEqual" allowBlank="1" showErrorMessage="1" errorTitle="Valore" error="Inserire un numero maggiore o uguale a 0 (zero)!" sqref="N31 N11:N29">
      <formula1>0</formula1>
      <formula2>0</formula2>
    </dataValidation>
    <dataValidation type="decimal" operator="greaterThanOrEqual" allowBlank="1" showErrorMessage="1" errorTitle="Valore" error="Inserire un numero maggiore o uguale a 0 (zero)!" sqref="H31:M31 H12:H29 I23:M29 H11:I11 J11:M12 I17:I22 J13:L22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view="pageBreakPreview" zoomScale="50" zoomScaleSheetLayoutView="50" workbookViewId="0">
      <pane ySplit="5" topLeftCell="A6" activePane="bottomLeft" state="frozen"/>
      <selection pane="bottomLeft" activeCell="J15" sqref="J15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37.42578125" style="2" customWidth="1"/>
    <col min="4" max="4" width="36" style="2" customWidth="1"/>
    <col min="5" max="5" width="19.14062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9" t="s">
        <v>0</v>
      </c>
      <c r="C1" s="119"/>
      <c r="D1" s="119"/>
      <c r="E1" s="120" t="s">
        <v>44</v>
      </c>
      <c r="F1" s="120"/>
      <c r="G1" s="51">
        <v>41671</v>
      </c>
      <c r="H1" s="50" t="s">
        <v>58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181.9</v>
      </c>
      <c r="Q1" s="3" t="s">
        <v>28</v>
      </c>
    </row>
    <row r="2" spans="1:19" s="8" customFormat="1" ht="35.25" customHeight="1">
      <c r="A2" s="4"/>
      <c r="B2" s="121" t="s">
        <v>2</v>
      </c>
      <c r="C2" s="121"/>
      <c r="D2" s="121"/>
      <c r="E2" s="120"/>
      <c r="F2" s="120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1" t="s">
        <v>26</v>
      </c>
      <c r="C3" s="121"/>
      <c r="D3" s="121"/>
      <c r="E3" s="120" t="s">
        <v>27</v>
      </c>
      <c r="F3" s="120"/>
      <c r="N3" s="10" t="s">
        <v>4</v>
      </c>
      <c r="O3" s="11"/>
      <c r="P3" s="12">
        <f>+O7</f>
        <v>133.5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7</v>
      </c>
      <c r="F5" s="14"/>
      <c r="G5" s="10" t="s">
        <v>7</v>
      </c>
      <c r="H5" s="21">
        <v>1.1100000000000001</v>
      </c>
      <c r="N5" s="128" t="s">
        <v>8</v>
      </c>
      <c r="O5" s="128"/>
      <c r="P5" s="22">
        <f>P1-P2-P3-P4</f>
        <v>48.400000000000006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7" t="s">
        <v>11</v>
      </c>
      <c r="F7" s="148"/>
      <c r="G7" s="25">
        <f>SUM(G11:G20)</f>
        <v>0</v>
      </c>
      <c r="H7" s="25">
        <f>SUM(H11:H20)</f>
        <v>0</v>
      </c>
      <c r="I7" s="65">
        <f>SUM(I11:I20)</f>
        <v>51.5</v>
      </c>
      <c r="J7" s="70">
        <f>SUM(J11:J20)</f>
        <v>110</v>
      </c>
      <c r="K7" s="66">
        <f>SUM(K11:K20)</f>
        <v>6.9</v>
      </c>
      <c r="L7" s="66">
        <f>SUM(L11:L20)</f>
        <v>0</v>
      </c>
      <c r="M7" s="66">
        <f>SUM(M11:M20)</f>
        <v>13.5</v>
      </c>
      <c r="N7" s="66">
        <f>SUM(N11:N20)</f>
        <v>181.9</v>
      </c>
      <c r="O7" s="67">
        <f>SUM(O11:O20)</f>
        <v>133.5</v>
      </c>
      <c r="P7" s="13">
        <f>+N7-SUM(I7:M7)</f>
        <v>0</v>
      </c>
    </row>
    <row r="8" spans="1:19" ht="36" customHeight="1" thickTop="1" thickBot="1">
      <c r="A8" s="135"/>
      <c r="B8" s="64"/>
      <c r="C8" s="136" t="s">
        <v>13</v>
      </c>
      <c r="D8" s="137" t="s">
        <v>25</v>
      </c>
      <c r="E8" s="107" t="s">
        <v>14</v>
      </c>
      <c r="F8" s="138" t="s">
        <v>34</v>
      </c>
      <c r="G8" s="139" t="s">
        <v>15</v>
      </c>
      <c r="H8" s="140" t="s">
        <v>16</v>
      </c>
      <c r="I8" s="114" t="s">
        <v>37</v>
      </c>
      <c r="J8" s="114" t="s">
        <v>39</v>
      </c>
      <c r="K8" s="114" t="s">
        <v>38</v>
      </c>
      <c r="L8" s="145" t="s">
        <v>35</v>
      </c>
      <c r="M8" s="146"/>
      <c r="N8" s="134" t="s">
        <v>17</v>
      </c>
      <c r="O8" s="143" t="s">
        <v>18</v>
      </c>
      <c r="P8" s="123" t="s">
        <v>19</v>
      </c>
      <c r="R8" s="2"/>
    </row>
    <row r="9" spans="1:19" ht="36" customHeight="1" thickTop="1" thickBot="1">
      <c r="A9" s="106"/>
      <c r="B9" s="64" t="s">
        <v>12</v>
      </c>
      <c r="C9" s="107"/>
      <c r="D9" s="107"/>
      <c r="E9" s="107"/>
      <c r="F9" s="138"/>
      <c r="G9" s="139"/>
      <c r="H9" s="141"/>
      <c r="I9" s="115" t="s">
        <v>37</v>
      </c>
      <c r="J9" s="115"/>
      <c r="K9" s="115" t="s">
        <v>36</v>
      </c>
      <c r="L9" s="124" t="s">
        <v>23</v>
      </c>
      <c r="M9" s="144" t="s">
        <v>24</v>
      </c>
      <c r="N9" s="103"/>
      <c r="O9" s="122"/>
      <c r="P9" s="123"/>
      <c r="R9" s="2"/>
    </row>
    <row r="10" spans="1:19" ht="37.5" customHeight="1" thickTop="1" thickBot="1">
      <c r="A10" s="106"/>
      <c r="B10" s="55"/>
      <c r="C10" s="107"/>
      <c r="D10" s="107"/>
      <c r="E10" s="107"/>
      <c r="F10" s="138"/>
      <c r="G10" s="26" t="s">
        <v>20</v>
      </c>
      <c r="H10" s="142"/>
      <c r="I10" s="115"/>
      <c r="J10" s="115"/>
      <c r="K10" s="115"/>
      <c r="L10" s="149"/>
      <c r="M10" s="127"/>
      <c r="N10" s="103"/>
      <c r="O10" s="122"/>
      <c r="P10" s="123"/>
      <c r="R10" s="2"/>
    </row>
    <row r="11" spans="1:19" ht="30" customHeight="1" thickTop="1">
      <c r="A11" s="27">
        <v>1</v>
      </c>
      <c r="B11" s="47">
        <v>41680</v>
      </c>
      <c r="C11" s="29"/>
      <c r="D11" s="29" t="s">
        <v>45</v>
      </c>
      <c r="E11" s="69"/>
      <c r="F11" s="69" t="s">
        <v>46</v>
      </c>
      <c r="G11" s="98"/>
      <c r="H11" s="101">
        <f>IF($E$3="si",($H$5/$H$6*G11),IF($E$3="no",G11*$H$4,0))</f>
        <v>0</v>
      </c>
      <c r="I11" s="71">
        <v>27</v>
      </c>
      <c r="J11" s="71"/>
      <c r="K11" s="34"/>
      <c r="L11" s="35"/>
      <c r="M11" s="37"/>
      <c r="N11" s="39">
        <f>SUM(H11:M11)</f>
        <v>27</v>
      </c>
      <c r="O11" s="40"/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41684</v>
      </c>
      <c r="C12" s="29"/>
      <c r="D12" s="44" t="s">
        <v>45</v>
      </c>
      <c r="E12" s="69"/>
      <c r="F12" s="69" t="s">
        <v>46</v>
      </c>
      <c r="G12" s="99"/>
      <c r="H12" s="101">
        <f t="shared" ref="H12:H20" si="0">IF($E$3="si",($H$5/$H$6*G12),IF($E$3="no",G12*$H$4,0))</f>
        <v>0</v>
      </c>
      <c r="I12" s="71">
        <v>24.5</v>
      </c>
      <c r="J12" s="71"/>
      <c r="K12" s="34"/>
      <c r="L12" s="35"/>
      <c r="M12" s="37"/>
      <c r="N12" s="39">
        <f>SUM(H12:M12)</f>
        <v>24.5</v>
      </c>
      <c r="O12" s="43"/>
      <c r="P12" s="41" t="str">
        <f t="shared" ref="P12:P20" si="1">IF($F12="Milano","X","")</f>
        <v>X</v>
      </c>
      <c r="R12" s="2"/>
    </row>
    <row r="13" spans="1:19" ht="30" customHeight="1">
      <c r="A13" s="42">
        <v>3</v>
      </c>
      <c r="B13" s="28">
        <v>41686</v>
      </c>
      <c r="C13" s="29"/>
      <c r="D13" s="29" t="s">
        <v>48</v>
      </c>
      <c r="E13" s="69"/>
      <c r="F13" s="69" t="s">
        <v>55</v>
      </c>
      <c r="G13" s="99"/>
      <c r="H13" s="101">
        <f t="shared" si="0"/>
        <v>0</v>
      </c>
      <c r="I13" s="71"/>
      <c r="J13" s="71"/>
      <c r="K13" s="34">
        <v>6.9</v>
      </c>
      <c r="L13" s="35"/>
      <c r="M13" s="37"/>
      <c r="N13" s="39">
        <f>SUM(H13:M13)</f>
        <v>6.9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28">
        <v>41686</v>
      </c>
      <c r="C14" s="29"/>
      <c r="D14" s="29" t="s">
        <v>47</v>
      </c>
      <c r="E14" s="69"/>
      <c r="F14" s="69" t="s">
        <v>55</v>
      </c>
      <c r="G14" s="99"/>
      <c r="H14" s="101">
        <f t="shared" si="0"/>
        <v>0</v>
      </c>
      <c r="I14" s="71"/>
      <c r="J14" s="71"/>
      <c r="K14" s="34"/>
      <c r="L14" s="35"/>
      <c r="M14" s="37">
        <v>13.5</v>
      </c>
      <c r="N14" s="39">
        <f t="shared" ref="N14:N18" si="2">SUM(H14:M14)</f>
        <v>13.5</v>
      </c>
      <c r="O14" s="43">
        <v>13.5</v>
      </c>
      <c r="P14" s="41" t="str">
        <f t="shared" si="1"/>
        <v/>
      </c>
      <c r="R14" s="2"/>
    </row>
    <row r="15" spans="1:19" ht="30" customHeight="1">
      <c r="A15" s="42">
        <v>5</v>
      </c>
      <c r="B15" s="28">
        <v>41686</v>
      </c>
      <c r="C15" s="29"/>
      <c r="D15" s="29" t="s">
        <v>48</v>
      </c>
      <c r="E15" s="69"/>
      <c r="F15" s="69" t="s">
        <v>55</v>
      </c>
      <c r="G15" s="99"/>
      <c r="H15" s="101">
        <f t="shared" si="0"/>
        <v>0</v>
      </c>
      <c r="I15" s="71"/>
      <c r="J15" s="71">
        <v>20</v>
      </c>
      <c r="K15" s="34"/>
      <c r="L15" s="35"/>
      <c r="M15" s="37"/>
      <c r="N15" s="39">
        <f t="shared" si="2"/>
        <v>20</v>
      </c>
      <c r="O15" s="43">
        <v>20</v>
      </c>
      <c r="P15" s="41" t="str">
        <f t="shared" si="1"/>
        <v/>
      </c>
      <c r="R15" s="2"/>
    </row>
    <row r="16" spans="1:19" ht="30" customHeight="1">
      <c r="A16" s="42">
        <v>6</v>
      </c>
      <c r="B16" s="28">
        <v>41686</v>
      </c>
      <c r="C16" s="29"/>
      <c r="D16" s="29" t="s">
        <v>49</v>
      </c>
      <c r="E16" s="69"/>
      <c r="F16" s="69" t="s">
        <v>46</v>
      </c>
      <c r="G16" s="99"/>
      <c r="H16" s="101">
        <f t="shared" si="0"/>
        <v>0</v>
      </c>
      <c r="I16" s="71"/>
      <c r="J16" s="71"/>
      <c r="K16" s="34"/>
      <c r="L16" s="35"/>
      <c r="M16" s="37"/>
      <c r="N16" s="39">
        <f t="shared" si="2"/>
        <v>0</v>
      </c>
      <c r="O16" s="43">
        <v>100</v>
      </c>
      <c r="P16" s="41" t="str">
        <f t="shared" si="1"/>
        <v>X</v>
      </c>
      <c r="R16" s="2"/>
    </row>
    <row r="17" spans="1:18" ht="30" customHeight="1">
      <c r="A17" s="42">
        <v>7</v>
      </c>
      <c r="B17" s="28">
        <v>41686</v>
      </c>
      <c r="C17" s="29"/>
      <c r="D17" s="29" t="s">
        <v>51</v>
      </c>
      <c r="E17" s="69"/>
      <c r="F17" s="69" t="s">
        <v>46</v>
      </c>
      <c r="G17" s="99"/>
      <c r="H17" s="101">
        <f t="shared" si="0"/>
        <v>0</v>
      </c>
      <c r="I17" s="71"/>
      <c r="J17" s="71">
        <v>90</v>
      </c>
      <c r="K17" s="34"/>
      <c r="L17" s="35"/>
      <c r="M17" s="37"/>
      <c r="N17" s="39">
        <f t="shared" si="2"/>
        <v>90</v>
      </c>
      <c r="O17" s="43"/>
      <c r="P17" s="41" t="str">
        <f t="shared" si="1"/>
        <v>X</v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99"/>
      <c r="H18" s="101">
        <f t="shared" si="0"/>
        <v>0</v>
      </c>
      <c r="I18" s="71"/>
      <c r="J18" s="71"/>
      <c r="K18" s="34"/>
      <c r="L18" s="35"/>
      <c r="M18" s="35"/>
      <c r="N18" s="39">
        <f t="shared" si="2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0"/>
      <c r="H19" s="101">
        <f t="shared" si="0"/>
        <v>0</v>
      </c>
      <c r="I19" s="71"/>
      <c r="J19" s="71"/>
      <c r="K19" s="34"/>
      <c r="L19" s="35"/>
      <c r="M19" s="35"/>
      <c r="N19" s="39">
        <f t="shared" ref="N19:N20" si="3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0"/>
      <c r="H20" s="101">
        <f t="shared" si="0"/>
        <v>0</v>
      </c>
      <c r="I20" s="71"/>
      <c r="J20" s="71"/>
      <c r="K20" s="34"/>
      <c r="L20" s="35"/>
      <c r="M20" s="35"/>
      <c r="N20" s="39">
        <f t="shared" si="3"/>
        <v>0</v>
      </c>
      <c r="O20" s="43"/>
      <c r="P20" s="41" t="str">
        <f t="shared" si="1"/>
        <v/>
      </c>
      <c r="R20" s="2"/>
    </row>
    <row r="22" spans="1:18">
      <c r="A22" s="60"/>
      <c r="B22" s="61"/>
      <c r="C22" s="61"/>
      <c r="D22" s="61"/>
      <c r="E22" s="61"/>
      <c r="F22" s="61"/>
      <c r="G22" s="61"/>
      <c r="H22" s="61"/>
      <c r="I22" s="61"/>
      <c r="J22" s="102"/>
      <c r="K22" s="102"/>
      <c r="L22" s="61"/>
      <c r="M22" s="61"/>
      <c r="N22" s="61"/>
      <c r="O22" s="61"/>
      <c r="P22" s="102"/>
      <c r="Q22" s="3"/>
    </row>
    <row r="23" spans="1:18">
      <c r="A23" s="82"/>
      <c r="B23" s="83"/>
      <c r="C23" s="84"/>
      <c r="D23" s="85"/>
      <c r="E23" s="85"/>
      <c r="F23" s="86"/>
      <c r="G23" s="87"/>
      <c r="H23" s="88"/>
      <c r="I23" s="89"/>
      <c r="J23" s="102"/>
      <c r="K23" s="102"/>
      <c r="L23" s="89"/>
      <c r="M23" s="89"/>
      <c r="N23" s="90"/>
      <c r="O23" s="91"/>
      <c r="P23" s="102"/>
      <c r="Q23" s="3"/>
    </row>
    <row r="24" spans="1:18">
      <c r="A24" s="60"/>
      <c r="B24" s="76" t="s">
        <v>41</v>
      </c>
      <c r="C24" s="76"/>
      <c r="D24" s="76"/>
      <c r="E24" s="61"/>
      <c r="F24" s="61"/>
      <c r="G24" s="76" t="s">
        <v>43</v>
      </c>
      <c r="H24" s="76"/>
      <c r="I24" s="76"/>
      <c r="J24" s="102"/>
      <c r="K24" s="102"/>
      <c r="L24" s="76" t="s">
        <v>42</v>
      </c>
      <c r="M24" s="76"/>
      <c r="N24" s="76"/>
      <c r="O24" s="61"/>
      <c r="P24" s="102"/>
      <c r="Q24" s="3"/>
    </row>
    <row r="25" spans="1:18">
      <c r="A25" s="60"/>
      <c r="B25" s="61"/>
      <c r="C25" s="61"/>
      <c r="D25" s="61"/>
      <c r="E25" s="61"/>
      <c r="F25" s="61"/>
      <c r="G25" s="61"/>
      <c r="H25" s="61"/>
      <c r="I25" s="61"/>
      <c r="J25" s="102"/>
      <c r="K25" s="102"/>
      <c r="L25" s="61"/>
      <c r="M25" s="61"/>
      <c r="N25" s="61"/>
      <c r="O25" s="61"/>
      <c r="P25" s="102"/>
      <c r="Q25" s="3"/>
    </row>
    <row r="26" spans="1:18">
      <c r="A26" s="60"/>
      <c r="B26" s="61"/>
      <c r="C26" s="61"/>
      <c r="D26" s="61"/>
      <c r="E26" s="61"/>
      <c r="F26" s="61"/>
      <c r="G26" s="61"/>
      <c r="H26" s="61"/>
      <c r="I26" s="61"/>
      <c r="J26" s="102"/>
      <c r="K26" s="102"/>
      <c r="L26" s="61"/>
      <c r="M26" s="61"/>
      <c r="N26" s="61"/>
      <c r="O26" s="61"/>
      <c r="P26" s="102"/>
      <c r="Q26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3 N11:N20">
      <formula1>0</formula1>
      <formula2>0</formula2>
    </dataValidation>
    <dataValidation type="decimal" operator="greaterThanOrEqual" allowBlank="1" showErrorMessage="1" errorTitle="Valore" error="Inserire un numero maggiore o uguale a 0 (zero)!" sqref="H23:M23 H12:J20 H11:K11 K17:K20 L11:M20">
      <formula1>0</formula1>
      <formula2>0</formula2>
    </dataValidation>
    <dataValidation type="textLength" operator="greaterThan" allowBlank="1" showErrorMessage="1" sqref="D23:E23 F19:F20">
      <formula1>1</formula1>
      <formula2>0</formula2>
    </dataValidation>
    <dataValidation type="textLength" operator="greaterThan" sqref="F23 G19:G20">
      <formula1>1</formula1>
      <formula2>0</formula2>
    </dataValidation>
    <dataValidation type="date" operator="greaterThanOrEqual" showErrorMessage="1" errorTitle="Data" error="Inserire una data superiore al 1/11/2000" sqref="B23 B11:B12">
      <formula1>36831</formula1>
      <formula2>0</formula2>
    </dataValidation>
    <dataValidation type="textLength" operator="greaterThan" allowBlank="1" sqref="C23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topLeftCell="D1" zoomScale="60" zoomScaleNormal="60" workbookViewId="0">
      <selection activeCell="G20" sqref="G20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20" t="s">
        <v>44</v>
      </c>
      <c r="E1" s="120"/>
      <c r="F1" s="51">
        <v>41671</v>
      </c>
      <c r="G1" s="50" t="s">
        <v>59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159</v>
      </c>
      <c r="Q1" s="3" t="s">
        <v>28</v>
      </c>
      <c r="R1" s="150">
        <f>R11</f>
        <v>116.05</v>
      </c>
    </row>
    <row r="2" spans="1:18" s="8" customFormat="1" ht="57.75" customHeight="1">
      <c r="A2" s="4"/>
      <c r="B2" s="121" t="s">
        <v>2</v>
      </c>
      <c r="C2" s="121"/>
      <c r="D2" s="120"/>
      <c r="E2" s="120"/>
      <c r="F2" s="9"/>
      <c r="G2" s="9"/>
      <c r="N2" s="10" t="s">
        <v>3</v>
      </c>
      <c r="O2" s="11"/>
      <c r="P2" s="12"/>
      <c r="Q2" s="3" t="s">
        <v>27</v>
      </c>
      <c r="R2" s="150"/>
    </row>
    <row r="3" spans="1:18" s="8" customFormat="1" ht="35.25" customHeight="1">
      <c r="A3" s="4"/>
      <c r="B3" s="121" t="s">
        <v>26</v>
      </c>
      <c r="C3" s="121"/>
      <c r="D3" s="120" t="s">
        <v>28</v>
      </c>
      <c r="E3" s="120"/>
      <c r="N3" s="10" t="s">
        <v>4</v>
      </c>
      <c r="O3" s="11"/>
      <c r="P3" s="62">
        <f>+O7</f>
        <v>159</v>
      </c>
      <c r="Q3" s="13"/>
      <c r="R3" s="150">
        <f>R11</f>
        <v>116.05</v>
      </c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0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7">
        <v>1.1100000000000001</v>
      </c>
      <c r="N5" s="128" t="s">
        <v>8</v>
      </c>
      <c r="O5" s="128"/>
      <c r="P5" s="58">
        <f>P1-P2-P3-P4</f>
        <v>0</v>
      </c>
      <c r="Q5" s="13"/>
      <c r="R5" s="150">
        <f>R1-R3</f>
        <v>0</v>
      </c>
    </row>
    <row r="6" spans="1:18" s="8" customFormat="1" ht="43.5" customHeight="1" thickTop="1" thickBot="1">
      <c r="A6" s="4"/>
      <c r="B6" s="56" t="s">
        <v>60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29" t="s">
        <v>30</v>
      </c>
      <c r="B7" s="130"/>
      <c r="C7" s="131"/>
      <c r="D7" s="104" t="s">
        <v>11</v>
      </c>
      <c r="E7" s="105"/>
      <c r="F7" s="105"/>
      <c r="G7" s="97">
        <f>SUM(G11:G20)</f>
        <v>0</v>
      </c>
      <c r="H7" s="95">
        <f>SUM(H11:H20)</f>
        <v>0</v>
      </c>
      <c r="I7" s="79">
        <f>SUM(I11:I20)</f>
        <v>0</v>
      </c>
      <c r="J7" s="79">
        <f>SUM(J11:J20)</f>
        <v>0</v>
      </c>
      <c r="K7" s="79">
        <f>SUM(K11:K20)</f>
        <v>159</v>
      </c>
      <c r="L7" s="79">
        <f>SUM(L11:L20)</f>
        <v>0</v>
      </c>
      <c r="M7" s="80">
        <f>SUM(M11:M20)</f>
        <v>0</v>
      </c>
      <c r="N7" s="78">
        <f>SUM(N11:N20)</f>
        <v>159</v>
      </c>
      <c r="O7" s="81">
        <f>SUM(O11:O20)</f>
        <v>159</v>
      </c>
      <c r="P7" s="13">
        <f>+N7-SUM(H7:M7)</f>
        <v>0</v>
      </c>
    </row>
    <row r="8" spans="1:18" ht="36" customHeight="1" thickTop="1" thickBot="1">
      <c r="A8" s="106"/>
      <c r="B8" s="107" t="s">
        <v>12</v>
      </c>
      <c r="C8" s="107" t="s">
        <v>13</v>
      </c>
      <c r="D8" s="108" t="s">
        <v>25</v>
      </c>
      <c r="E8" s="107" t="s">
        <v>33</v>
      </c>
      <c r="F8" s="110" t="s">
        <v>32</v>
      </c>
      <c r="G8" s="111" t="s">
        <v>15</v>
      </c>
      <c r="H8" s="113" t="s">
        <v>16</v>
      </c>
      <c r="I8" s="115" t="s">
        <v>37</v>
      </c>
      <c r="J8" s="114" t="s">
        <v>39</v>
      </c>
      <c r="K8" s="114" t="s">
        <v>38</v>
      </c>
      <c r="L8" s="132" t="s">
        <v>22</v>
      </c>
      <c r="M8" s="133"/>
      <c r="N8" s="103" t="s">
        <v>17</v>
      </c>
      <c r="O8" s="122" t="s">
        <v>18</v>
      </c>
      <c r="P8" s="123" t="s">
        <v>19</v>
      </c>
      <c r="Q8" s="2"/>
      <c r="R8" s="116" t="s">
        <v>40</v>
      </c>
    </row>
    <row r="9" spans="1:18" ht="36" customHeight="1" thickTop="1" thickBot="1">
      <c r="A9" s="106"/>
      <c r="B9" s="107" t="s">
        <v>12</v>
      </c>
      <c r="C9" s="107"/>
      <c r="D9" s="109"/>
      <c r="E9" s="107"/>
      <c r="F9" s="110"/>
      <c r="G9" s="112"/>
      <c r="H9" s="113" t="s">
        <v>37</v>
      </c>
      <c r="I9" s="115" t="s">
        <v>37</v>
      </c>
      <c r="J9" s="115"/>
      <c r="K9" s="115" t="s">
        <v>36</v>
      </c>
      <c r="L9" s="124" t="s">
        <v>23</v>
      </c>
      <c r="M9" s="126" t="s">
        <v>24</v>
      </c>
      <c r="N9" s="103"/>
      <c r="O9" s="122"/>
      <c r="P9" s="123"/>
      <c r="Q9" s="2"/>
      <c r="R9" s="117"/>
    </row>
    <row r="10" spans="1:18" ht="37.5" customHeight="1" thickTop="1" thickBot="1">
      <c r="A10" s="106"/>
      <c r="B10" s="107"/>
      <c r="C10" s="107"/>
      <c r="D10" s="109"/>
      <c r="E10" s="107"/>
      <c r="F10" s="110"/>
      <c r="G10" s="94" t="s">
        <v>20</v>
      </c>
      <c r="H10" s="113"/>
      <c r="I10" s="115"/>
      <c r="J10" s="115"/>
      <c r="K10" s="115"/>
      <c r="L10" s="125"/>
      <c r="M10" s="127"/>
      <c r="N10" s="103"/>
      <c r="O10" s="122"/>
      <c r="P10" s="123"/>
      <c r="Q10" s="2"/>
      <c r="R10" s="118"/>
    </row>
    <row r="11" spans="1:18" ht="30" customHeight="1" thickTop="1">
      <c r="A11" s="27">
        <v>1</v>
      </c>
      <c r="B11" s="47">
        <v>41692</v>
      </c>
      <c r="C11" s="29" t="s">
        <v>61</v>
      </c>
      <c r="D11" s="30" t="s">
        <v>48</v>
      </c>
      <c r="E11" s="30"/>
      <c r="F11" s="31" t="s">
        <v>62</v>
      </c>
      <c r="G11" s="93"/>
      <c r="H11" s="33">
        <f>IF($D$3="si",($G$5/$G$6*G11),IF($D$3="no",G11*$G$4,0))</f>
        <v>0</v>
      </c>
      <c r="I11" s="34"/>
      <c r="J11" s="35"/>
      <c r="K11" s="68">
        <v>159</v>
      </c>
      <c r="L11" s="68"/>
      <c r="M11" s="38"/>
      <c r="N11" s="39">
        <f>SUM(H11:M11)</f>
        <v>159</v>
      </c>
      <c r="O11" s="40">
        <v>159</v>
      </c>
      <c r="P11" s="41"/>
      <c r="Q11" s="2"/>
      <c r="R11" s="72">
        <v>116.05</v>
      </c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/>
      <c r="I12" s="34"/>
      <c r="J12" s="35"/>
      <c r="K12" s="68"/>
      <c r="L12" s="37"/>
      <c r="M12" s="38"/>
      <c r="N12" s="39"/>
      <c r="O12" s="43"/>
      <c r="P12" s="41"/>
      <c r="Q12" s="2"/>
      <c r="R12" s="72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/>
      <c r="I13" s="34"/>
      <c r="J13" s="35"/>
      <c r="K13" s="68"/>
      <c r="L13" s="37"/>
      <c r="M13" s="38"/>
      <c r="N13" s="39"/>
      <c r="O13" s="43"/>
      <c r="P13" s="41"/>
      <c r="Q13" s="2"/>
      <c r="R13" s="73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8"/>
      <c r="L14" s="37"/>
      <c r="M14" s="38"/>
      <c r="N14" s="39"/>
      <c r="O14" s="43"/>
      <c r="P14" s="41"/>
      <c r="Q14" s="2"/>
      <c r="R14" s="74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8"/>
      <c r="L15" s="37"/>
      <c r="M15" s="38"/>
      <c r="N15" s="39"/>
      <c r="O15" s="43"/>
      <c r="P15" s="41"/>
      <c r="Q15" s="2"/>
      <c r="R15" s="75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/>
      <c r="O16" s="43"/>
      <c r="P16" s="41"/>
      <c r="Q16" s="2"/>
      <c r="R16" s="74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8"/>
      <c r="L17" s="37"/>
      <c r="M17" s="38"/>
      <c r="N17" s="39"/>
      <c r="O17" s="43"/>
      <c r="P17" s="41"/>
      <c r="Q17" s="2"/>
      <c r="R17" s="74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8"/>
      <c r="L18" s="37"/>
      <c r="M18" s="38"/>
      <c r="N18" s="39"/>
      <c r="O18" s="43"/>
      <c r="P18" s="41"/>
      <c r="Q18" s="2"/>
      <c r="R18" s="74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/>
      <c r="I19" s="34"/>
      <c r="J19" s="35"/>
      <c r="K19" s="68"/>
      <c r="L19" s="37"/>
      <c r="M19" s="38"/>
      <c r="N19" s="39"/>
      <c r="O19" s="43"/>
      <c r="P19" s="41"/>
      <c r="Q19" s="2"/>
      <c r="R19" s="74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/>
      <c r="I20" s="34"/>
      <c r="J20" s="35"/>
      <c r="K20" s="68"/>
      <c r="L20" s="37"/>
      <c r="M20" s="38"/>
      <c r="N20" s="39"/>
      <c r="O20" s="43"/>
      <c r="P20" s="41"/>
      <c r="Q20" s="2"/>
      <c r="R20" s="74"/>
    </row>
    <row r="21" spans="1:18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8">
      <c r="A22" s="82"/>
      <c r="B22" s="83"/>
      <c r="C22" s="84"/>
      <c r="D22" s="85"/>
      <c r="E22" s="85"/>
      <c r="F22" s="86"/>
      <c r="G22" s="87"/>
      <c r="H22" s="88"/>
      <c r="I22" s="89"/>
      <c r="J22" s="89"/>
      <c r="K22" s="89"/>
      <c r="L22" s="89"/>
      <c r="M22" s="89"/>
      <c r="N22" s="90"/>
      <c r="O22" s="91"/>
      <c r="P22" s="92"/>
    </row>
    <row r="23" spans="1:18">
      <c r="A23" s="60"/>
      <c r="B23" s="76" t="s">
        <v>41</v>
      </c>
      <c r="C23" s="76"/>
      <c r="D23" s="76"/>
      <c r="E23" s="61"/>
      <c r="F23" s="61"/>
      <c r="G23" s="76" t="s">
        <v>43</v>
      </c>
      <c r="H23" s="76"/>
      <c r="I23" s="76"/>
      <c r="J23" s="61"/>
      <c r="K23" s="61"/>
      <c r="L23" s="76" t="s">
        <v>42</v>
      </c>
      <c r="M23" s="76"/>
      <c r="N23" s="76"/>
      <c r="O23" s="61"/>
      <c r="P23" s="92"/>
    </row>
    <row r="24" spans="1:18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92"/>
    </row>
    <row r="25" spans="1:18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</sheetData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2:M22 M18:M20 J13:L20 I17:I20 J11:M12 H11:I11 H12:H20">
      <formula1>0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textLength" operator="greaterThan" allowBlank="1" showErrorMessage="1" sqref="D22:E22 E19:E20">
      <formula1>1</formula1>
      <formula2>0</formula2>
    </dataValidation>
    <dataValidation type="textLength" operator="greaterThan" sqref="F22 F19:F20">
      <formula1>1</formula1>
      <formula2>0</formula2>
    </dataValidation>
    <dataValidation type="date" operator="greaterThanOrEqual" showErrorMessage="1" errorTitle="Data" error="Inserire una data superiore al 1/11/2000" sqref="B22 B11:B12">
      <formula1>36831</formula1>
      <formula2>0</formula2>
    </dataValidation>
    <dataValidation type="textLength" operator="greaterThan" allowBlank="1" sqref="C22 C12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Nota Spese Estero</vt:lpstr>
      <vt:lpstr>Nota Spese Italia</vt:lpstr>
      <vt:lpstr>Nota spese estero (2)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2014-03-27T16:28:24Z</cp:lastPrinted>
  <dcterms:created xsi:type="dcterms:W3CDTF">2007-03-06T14:42:56Z</dcterms:created>
  <dcterms:modified xsi:type="dcterms:W3CDTF">2014-03-27T16:49:28Z</dcterms:modified>
</cp:coreProperties>
</file>