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100" windowHeight="13155" activeTab="2"/>
  </bookViews>
  <sheets>
    <sheet name="Expense Value USD - Table 1" sheetId="1" r:id="rId1"/>
    <sheet name="Expense Mex Pesos" sheetId="2" r:id="rId2"/>
    <sheet name="Milan Italy" sheetId="3" r:id="rId3"/>
    <sheet name="Calculation page" sheetId="4" r:id="rId4"/>
    <sheet name="Invoice (2)" sheetId="5" r:id="rId5"/>
  </sheets>
  <definedNames>
    <definedName name="_xlnm.Print_Area" localSheetId="4">'Invoice (2)'!$A$1:$E$33</definedName>
    <definedName name="InvoiceNoDetails">"InvoiceDetails[Invoice No]"</definedName>
    <definedName name="rngInvoice" localSheetId="4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<sst xmlns="http://schemas.openxmlformats.org/spreadsheetml/2006/main" count="272" uniqueCount="91">
  <si>
    <t>Name&amp;Surname</t>
  </si>
  <si>
    <t>Alex Velasco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</si>
  <si>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</si>
  <si>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</si>
  <si>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</si>
  <si>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</si>
  <si>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</si>
  <si>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</si>
  <si>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</si>
  <si>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</si>
  <si>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</si>
  <si>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</si>
  <si>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</si>
  <si>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</si>
  <si>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</si>
  <si>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</si>
  <si>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</si>
  <si>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</si>
  <si>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</si>
  <si>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</si>
  <si>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</si>
  <si>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</si>
  <si>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</si>
  <si>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</si>
  <si>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</si>
  <si>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</si>
  <si>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</si>
  <si>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</si>
  <si>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</si>
  <si>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</si>
  <si>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</si>
  <si>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</si>
  <si>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</si>
  <si>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</si>
  <si>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</si>
  <si>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</si>
  <si>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</si>
  <si>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</si>
  <si>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</si>
  <si>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</si>
  <si>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</si>
  <si>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</si>
  <si>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</si>
  <si>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</si>
  <si>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</si>
  <si>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</si>
  <si>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</si>
  <si>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</si>
  <si>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</si>
  <si>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</si>
  <si>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</si>
  <si>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</si>
  <si>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</si>
  <si>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</si>
  <si>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</si>
  <si>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</si>
  <si>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</si>
  <si>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</si>
  <si>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</si>
  <si>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</si>
  <si>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</si>
  <si>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* No phone bill this month, I called due to over chargein other countries and they found errors</t>
  </si>
  <si>
    <t>** Monthly is $1,559.50, but $300 is left on deposit towards last months fee.</t>
  </si>
  <si>
    <t xml:space="preserve">*Phone </t>
  </si>
  <si>
    <t>Mexican Peso</t>
  </si>
  <si>
    <t>Exchange rate</t>
  </si>
  <si>
    <t>Mexico</t>
  </si>
  <si>
    <t>USA</t>
  </si>
  <si>
    <t>Meal</t>
  </si>
  <si>
    <t>sedena</t>
  </si>
  <si>
    <t>QUERETARO</t>
  </si>
  <si>
    <t>demo sim cards</t>
  </si>
  <si>
    <t>Euro</t>
  </si>
  <si>
    <t>HT Meeting</t>
  </si>
  <si>
    <t>Italy</t>
  </si>
  <si>
    <t>metro</t>
  </si>
  <si>
    <t>Hotel</t>
  </si>
  <si>
    <t>hotel</t>
  </si>
  <si>
    <t>mexico</t>
  </si>
  <si>
    <t>Milan meeting 50%</t>
  </si>
  <si>
    <t>flight</t>
  </si>
  <si>
    <t>Milan</t>
  </si>
  <si>
    <t>Euros</t>
  </si>
  <si>
    <t>01_01</t>
  </si>
  <si>
    <t>01_02</t>
  </si>
  <si>
    <t>EURO Value</t>
  </si>
  <si>
    <t>01_03</t>
  </si>
  <si>
    <t>Extra Hotel</t>
  </si>
  <si>
    <t>Month January 2014 invoice</t>
  </si>
  <si>
    <t>Date: January 31, 2014</t>
  </si>
  <si>
    <t>**Office Rent $1,653.44-550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</si>
</sst>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[$$-409]#,##0.00"/>
    <numFmt numFmtId="194" formatCode="&quot;€&quot;\ #,##0.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Times New Roman Bold"/>
      <family val="0"/>
    </font>
    <font>
      <sz val="16"/>
      <color indexed="8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Arial Rounded MT Bold"/>
      <family val="0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6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178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38" fontId="2" fillId="33" borderId="40" xfId="0" applyNumberFormat="1" applyFont="1" applyFill="1" applyBorder="1" applyAlignment="1">
      <alignment horizontal="center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39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4" fontId="2" fillId="34" borderId="40" xfId="0" applyNumberFormat="1" applyFont="1" applyFill="1" applyBorder="1" applyAlignment="1">
      <alignment horizontal="right" vertical="center"/>
    </xf>
    <xf numFmtId="4" fontId="2" fillId="35" borderId="40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vertical="center"/>
    </xf>
    <xf numFmtId="174" fontId="2" fillId="33" borderId="43" xfId="0" applyNumberFormat="1" applyFont="1" applyFill="1" applyBorder="1" applyAlignment="1">
      <alignment horizontal="right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vertical="center"/>
    </xf>
    <xf numFmtId="173" fontId="2" fillId="33" borderId="45" xfId="0" applyNumberFormat="1" applyFont="1" applyFill="1" applyBorder="1" applyAlignment="1">
      <alignment vertical="center"/>
    </xf>
    <xf numFmtId="4" fontId="2" fillId="33" borderId="46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vertical="center"/>
    </xf>
    <xf numFmtId="1" fontId="2" fillId="33" borderId="48" xfId="0" applyNumberFormat="1" applyFont="1" applyFill="1" applyBorder="1" applyAlignment="1">
      <alignment horizontal="center" vertical="center"/>
    </xf>
    <xf numFmtId="178" fontId="2" fillId="33" borderId="49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left" vertical="center"/>
    </xf>
    <xf numFmtId="0" fontId="2" fillId="33" borderId="49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49" xfId="0" applyNumberFormat="1" applyFont="1" applyFill="1" applyBorder="1" applyAlignment="1">
      <alignment horizontal="center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49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vertical="center"/>
    </xf>
    <xf numFmtId="173" fontId="2" fillId="33" borderId="50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vertical="center"/>
    </xf>
    <xf numFmtId="173" fontId="2" fillId="33" borderId="5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38" xfId="0" applyNumberFormat="1" applyFont="1" applyFill="1" applyBorder="1" applyAlignment="1">
      <alignment horizontal="center" vertical="center"/>
    </xf>
    <xf numFmtId="182" fontId="2" fillId="33" borderId="53" xfId="0" applyNumberFormat="1" applyFont="1" applyFill="1" applyBorder="1" applyAlignment="1">
      <alignment horizontal="right" vertical="center"/>
    </xf>
    <xf numFmtId="182" fontId="2" fillId="33" borderId="53" xfId="0" applyNumberFormat="1" applyFont="1" applyFill="1" applyBorder="1" applyAlignment="1">
      <alignment vertical="center"/>
    </xf>
    <xf numFmtId="182" fontId="2" fillId="33" borderId="53" xfId="0" applyNumberFormat="1" applyFont="1" applyFill="1" applyBorder="1" applyAlignment="1">
      <alignment horizontal="left" vertical="center"/>
    </xf>
    <xf numFmtId="182" fontId="2" fillId="33" borderId="45" xfId="0" applyNumberFormat="1" applyFont="1" applyFill="1" applyBorder="1" applyAlignment="1">
      <alignment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39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54" xfId="0" applyNumberFormat="1" applyFont="1" applyFill="1" applyBorder="1" applyAlignment="1">
      <alignment horizontal="right" vertical="center"/>
    </xf>
    <xf numFmtId="182" fontId="7" fillId="33" borderId="39" xfId="0" applyNumberFormat="1" applyFont="1" applyFill="1" applyBorder="1" applyAlignment="1">
      <alignment horizontal="left" vertical="center"/>
    </xf>
    <xf numFmtId="182" fontId="7" fillId="33" borderId="42" xfId="0" applyNumberFormat="1" applyFont="1" applyFill="1" applyBorder="1" applyAlignment="1">
      <alignment horizontal="left" vertical="center"/>
    </xf>
    <xf numFmtId="182" fontId="7" fillId="33" borderId="43" xfId="0" applyNumberFormat="1" applyFont="1" applyFill="1" applyBorder="1" applyAlignment="1">
      <alignment horizontal="lef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55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left" vertical="center"/>
    </xf>
    <xf numFmtId="0" fontId="2" fillId="33" borderId="57" xfId="0" applyNumberFormat="1" applyFont="1" applyFill="1" applyBorder="1" applyAlignment="1">
      <alignment horizontal="left" vertical="center"/>
    </xf>
    <xf numFmtId="182" fontId="2" fillId="33" borderId="58" xfId="0" applyNumberFormat="1" applyFont="1" applyFill="1" applyBorder="1" applyAlignment="1">
      <alignment vertical="center"/>
    </xf>
    <xf numFmtId="38" fontId="2" fillId="33" borderId="59" xfId="0" applyNumberFormat="1" applyFont="1" applyFill="1" applyBorder="1" applyAlignment="1">
      <alignment horizontal="center"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57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2" fillId="33" borderId="58" xfId="0" applyNumberFormat="1" applyFont="1" applyFill="1" applyBorder="1" applyAlignment="1">
      <alignment horizontal="right" vertical="center"/>
    </xf>
    <xf numFmtId="4" fontId="2" fillId="35" borderId="59" xfId="0" applyNumberFormat="1" applyFont="1" applyFill="1" applyBorder="1" applyAlignment="1">
      <alignment vertical="center"/>
    </xf>
    <xf numFmtId="0" fontId="3" fillId="33" borderId="59" xfId="0" applyNumberFormat="1" applyFont="1" applyFill="1" applyBorder="1" applyAlignment="1">
      <alignment vertical="center"/>
    </xf>
    <xf numFmtId="0" fontId="31" fillId="0" borderId="0" xfId="46" applyFont="1">
      <alignment/>
      <protection/>
    </xf>
    <xf numFmtId="14" fontId="32" fillId="0" borderId="0" xfId="46" applyNumberFormat="1" applyFont="1" applyAlignment="1">
      <alignment horizontal="right" vertical="top" wrapText="1"/>
      <protection/>
    </xf>
    <xf numFmtId="14" fontId="31" fillId="0" borderId="0" xfId="46" applyNumberFormat="1" applyFont="1">
      <alignment/>
      <protection/>
    </xf>
    <xf numFmtId="0" fontId="31" fillId="0" borderId="0" xfId="46" applyFont="1" applyAlignment="1">
      <alignment horizontal="right" vertical="center"/>
      <protection/>
    </xf>
    <xf numFmtId="0" fontId="31" fillId="0" borderId="0" xfId="46" applyFont="1" applyAlignment="1">
      <alignment vertical="center"/>
      <protection/>
    </xf>
    <xf numFmtId="183" fontId="31" fillId="0" borderId="0" xfId="46" applyNumberFormat="1" applyFont="1" applyAlignment="1">
      <alignment vertical="center"/>
      <protection/>
    </xf>
    <xf numFmtId="0" fontId="32" fillId="40" borderId="63" xfId="46" applyFont="1" applyFill="1" applyBorder="1" applyAlignment="1">
      <alignment vertical="center"/>
      <protection/>
    </xf>
    <xf numFmtId="190" fontId="32" fillId="40" borderId="63" xfId="46" applyNumberFormat="1" applyFont="1" applyFill="1" applyBorder="1" applyAlignment="1">
      <alignment horizontal="right" vertical="center"/>
      <protection/>
    </xf>
    <xf numFmtId="183" fontId="32" fillId="40" borderId="64" xfId="46" applyNumberFormat="1" applyFont="1" applyFill="1" applyBorder="1" applyAlignment="1">
      <alignment horizontal="right" vertical="center"/>
      <protection/>
    </xf>
    <xf numFmtId="0" fontId="31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/>
      <protection/>
    </xf>
    <xf numFmtId="14" fontId="31" fillId="0" borderId="0" xfId="46" applyNumberFormat="1" applyFont="1" applyAlignment="1">
      <alignment vertical="center"/>
      <protection/>
    </xf>
    <xf numFmtId="183" fontId="2" fillId="34" borderId="40" xfId="0" applyNumberFormat="1" applyFont="1" applyFill="1" applyBorder="1" applyAlignment="1">
      <alignment horizontal="right" vertical="center"/>
    </xf>
    <xf numFmtId="183" fontId="2" fillId="33" borderId="54" xfId="0" applyNumberFormat="1" applyFont="1" applyFill="1" applyBorder="1" applyAlignment="1">
      <alignment horizontal="right" vertical="center"/>
    </xf>
    <xf numFmtId="183" fontId="2" fillId="33" borderId="53" xfId="0" applyNumberFormat="1" applyFont="1" applyFill="1" applyBorder="1" applyAlignment="1">
      <alignment horizontal="right" vertical="center"/>
    </xf>
    <xf numFmtId="182" fontId="3" fillId="33" borderId="59" xfId="0" applyNumberFormat="1" applyFont="1" applyFill="1" applyBorder="1" applyAlignment="1">
      <alignment horizontal="right" vertical="center" wrapText="1"/>
    </xf>
    <xf numFmtId="182" fontId="2" fillId="0" borderId="42" xfId="0" applyNumberFormat="1" applyFont="1" applyFill="1" applyBorder="1" applyAlignment="1">
      <alignment horizontal="right" vertical="center"/>
    </xf>
    <xf numFmtId="182" fontId="3" fillId="33" borderId="12" xfId="0" applyNumberFormat="1" applyFont="1" applyFill="1" applyBorder="1" applyAlignment="1">
      <alignment vertical="center"/>
    </xf>
    <xf numFmtId="2" fontId="3" fillId="33" borderId="40" xfId="0" applyNumberFormat="1" applyFont="1" applyFill="1" applyBorder="1" applyAlignment="1">
      <alignment vertical="center"/>
    </xf>
    <xf numFmtId="193" fontId="3" fillId="33" borderId="12" xfId="0" applyNumberFormat="1" applyFont="1" applyFill="1" applyBorder="1" applyAlignment="1">
      <alignment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65" xfId="0" applyNumberFormat="1" applyFont="1" applyFill="1" applyBorder="1" applyAlignment="1">
      <alignment horizontal="center" vertical="center" wrapText="1"/>
    </xf>
    <xf numFmtId="49" fontId="3" fillId="35" borderId="66" xfId="0" applyNumberFormat="1" applyFont="1" applyFill="1" applyBorder="1" applyAlignment="1">
      <alignment horizontal="left" vertical="center"/>
    </xf>
    <xf numFmtId="173" fontId="3" fillId="34" borderId="67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66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68" xfId="0" applyNumberFormat="1" applyFont="1" applyFill="1" applyBorder="1" applyAlignment="1">
      <alignment horizontal="center" vertical="center"/>
    </xf>
    <xf numFmtId="0" fontId="2" fillId="41" borderId="69" xfId="0" applyNumberFormat="1" applyFont="1" applyFill="1" applyBorder="1" applyAlignment="1">
      <alignment horizontal="center" vertical="center"/>
    </xf>
    <xf numFmtId="0" fontId="2" fillId="41" borderId="70" xfId="0" applyNumberFormat="1" applyFont="1" applyFill="1" applyBorder="1" applyAlignment="1">
      <alignment horizontal="center" vertical="center"/>
    </xf>
    <xf numFmtId="38" fontId="2" fillId="37" borderId="68" xfId="0" applyNumberFormat="1" applyFont="1" applyFill="1" applyBorder="1" applyAlignment="1">
      <alignment horizontal="center" vertical="center"/>
    </xf>
    <xf numFmtId="38" fontId="2" fillId="37" borderId="69" xfId="0" applyNumberFormat="1" applyFont="1" applyFill="1" applyBorder="1" applyAlignment="1">
      <alignment horizontal="center" vertical="center"/>
    </xf>
    <xf numFmtId="38" fontId="2" fillId="37" borderId="71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72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73" xfId="0" applyNumberFormat="1" applyFont="1" applyFill="1" applyBorder="1" applyAlignment="1">
      <alignment horizontal="center" vertical="center" wrapText="1"/>
    </xf>
    <xf numFmtId="0" fontId="2" fillId="37" borderId="74" xfId="0" applyNumberFormat="1" applyFont="1" applyFill="1" applyBorder="1" applyAlignment="1">
      <alignment horizontal="center" vertical="center" wrapText="1"/>
    </xf>
    <xf numFmtId="0" fontId="2" fillId="37" borderId="75" xfId="0" applyNumberFormat="1" applyFont="1" applyFill="1" applyBorder="1" applyAlignment="1">
      <alignment horizontal="center" vertical="center" wrapText="1"/>
    </xf>
    <xf numFmtId="0" fontId="2" fillId="37" borderId="76" xfId="0" applyNumberFormat="1" applyFont="1" applyFill="1" applyBorder="1" applyAlignment="1">
      <alignment horizontal="center" vertical="center" wrapText="1"/>
    </xf>
    <xf numFmtId="0" fontId="2" fillId="37" borderId="77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0" fontId="52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 horizontal="left" indent="5"/>
      <protection/>
    </xf>
    <xf numFmtId="0" fontId="31" fillId="0" borderId="0" xfId="46" applyFont="1" applyAlignment="1">
      <alignment/>
      <protection/>
    </xf>
    <xf numFmtId="0" fontId="31" fillId="0" borderId="0" xfId="46" applyFont="1" applyAlignment="1">
      <alignment horizontal="center"/>
      <protection/>
    </xf>
    <xf numFmtId="0" fontId="53" fillId="0" borderId="0" xfId="46" applyFont="1" applyAlignment="1">
      <alignment horizontal="left" vertical="center" indent="5"/>
      <protection/>
    </xf>
    <xf numFmtId="194" fontId="3" fillId="33" borderId="12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38100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8</xdr:col>
      <xdr:colOff>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2892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200025</xdr:colOff>
      <xdr:row>3</xdr:row>
      <xdr:rowOff>314325</xdr:rowOff>
    </xdr:from>
    <xdr:to>
      <xdr:col>5</xdr:col>
      <xdr:colOff>1533525</xdr:colOff>
      <xdr:row>5</xdr:row>
      <xdr:rowOff>142875</xdr:rowOff>
    </xdr:to>
    <xdr:sp>
      <xdr:nvSpPr>
        <xdr:cNvPr id="1" name="Comment 2" hidden="1"/>
        <xdr:cNvSpPr>
          <a:spLocks/>
        </xdr:cNvSpPr>
      </xdr:nvSpPr>
      <xdr:spPr>
        <a:xfrm>
          <a:off x="6743700" y="2324100"/>
          <a:ext cx="3200400" cy="8286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2047875</xdr:colOff>
      <xdr:row>0</xdr:row>
      <xdr:rowOff>38100</xdr:rowOff>
    </xdr:from>
    <xdr:to>
      <xdr:col>8</xdr:col>
      <xdr:colOff>180975</xdr:colOff>
      <xdr:row>0</xdr:row>
      <xdr:rowOff>542925</xdr:rowOff>
    </xdr:to>
    <xdr:sp>
      <xdr:nvSpPr>
        <xdr:cNvPr id="2" name="Comment 3" hidden="1"/>
        <xdr:cNvSpPr>
          <a:spLocks/>
        </xdr:cNvSpPr>
      </xdr:nvSpPr>
      <xdr:spPr>
        <a:xfrm>
          <a:off x="13954125" y="38100"/>
          <a:ext cx="2828925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="50" zoomScaleNormal="50" zoomScalePageLayoutView="0" workbookViewId="0" topLeftCell="A1">
      <selection activeCell="R19" sqref="R19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42" t="s">
        <v>0</v>
      </c>
      <c r="C1" s="142"/>
      <c r="D1" s="142" t="s">
        <v>1</v>
      </c>
      <c r="E1" s="142"/>
      <c r="F1" s="3">
        <v>41640</v>
      </c>
      <c r="G1" s="4" t="s">
        <v>84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2357.49</v>
      </c>
      <c r="Q1" s="10" t="s">
        <v>4</v>
      </c>
      <c r="R1" s="175">
        <f>SUM(R11:R21)</f>
        <v>1727.42</v>
      </c>
    </row>
    <row r="2" spans="1:18" ht="57.75" customHeight="1">
      <c r="A2" s="2"/>
      <c r="B2" s="142" t="s">
        <v>5</v>
      </c>
      <c r="C2" s="142"/>
      <c r="D2" s="142" t="s">
        <v>6</v>
      </c>
      <c r="E2" s="142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75"/>
    </row>
    <row r="3" spans="1:18" ht="35.25" customHeight="1">
      <c r="A3" s="2"/>
      <c r="B3" s="142" t="s">
        <v>9</v>
      </c>
      <c r="C3" s="142"/>
      <c r="D3" s="142" t="s">
        <v>8</v>
      </c>
      <c r="E3" s="142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175"/>
    </row>
    <row r="4" spans="1:18" ht="35.25" customHeight="1">
      <c r="A4" s="20"/>
      <c r="B4" s="21"/>
      <c r="C4" s="21"/>
      <c r="D4" s="22"/>
      <c r="E4" s="23"/>
      <c r="F4" s="24" t="s">
        <v>39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75"/>
    </row>
    <row r="5" spans="1:18" ht="43.5" customHeight="1">
      <c r="A5" s="2"/>
      <c r="B5" s="28" t="s">
        <v>12</v>
      </c>
      <c r="C5" s="29"/>
      <c r="D5" s="30">
        <v>11</v>
      </c>
      <c r="E5" s="13"/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45" t="s">
        <v>14</v>
      </c>
      <c r="O5" s="146"/>
      <c r="P5" s="32">
        <f>P1-P2-P3</f>
        <v>2357.49</v>
      </c>
      <c r="Q5" s="10"/>
      <c r="R5" s="175">
        <f>R1</f>
        <v>1727.42</v>
      </c>
    </row>
    <row r="6" spans="1:18" ht="43.5" customHeight="1">
      <c r="A6" s="33"/>
      <c r="B6" s="34" t="s">
        <v>15</v>
      </c>
      <c r="C6" s="34"/>
      <c r="D6" s="35"/>
      <c r="E6" s="36"/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47" t="s">
        <v>17</v>
      </c>
      <c r="B7" s="148"/>
      <c r="C7" s="149"/>
      <c r="D7" s="150" t="s">
        <v>18</v>
      </c>
      <c r="E7" s="151"/>
      <c r="F7" s="152"/>
      <c r="G7" s="44">
        <f>SUM(G11:G23)</f>
        <v>0</v>
      </c>
      <c r="H7" s="45">
        <f>SUM(H11:H23)</f>
        <v>0</v>
      </c>
      <c r="I7" s="46">
        <f>SUM(I11:I23)</f>
        <v>0</v>
      </c>
      <c r="J7" s="46">
        <f>SUM(J11:J23)</f>
        <v>2305.5299999999997</v>
      </c>
      <c r="K7" s="46">
        <f>SUM(K11:K23)</f>
        <v>0</v>
      </c>
      <c r="L7" s="46">
        <f>SUM(L11:L23)</f>
        <v>0</v>
      </c>
      <c r="M7" s="47">
        <f>SUM(M11:M23)</f>
        <v>51.96</v>
      </c>
      <c r="N7" s="48">
        <f>SUM(N11:N23)</f>
        <v>2357.49</v>
      </c>
      <c r="O7" s="49">
        <f>SUM(O11:O23)</f>
        <v>0</v>
      </c>
      <c r="P7" s="50">
        <f>N7-SUM(H7:M7)</f>
        <v>0</v>
      </c>
      <c r="Q7" s="5"/>
      <c r="R7" s="40"/>
    </row>
    <row r="8" spans="1:18" ht="36" customHeight="1">
      <c r="A8" s="153"/>
      <c r="B8" s="154" t="s">
        <v>19</v>
      </c>
      <c r="C8" s="154" t="s">
        <v>20</v>
      </c>
      <c r="D8" s="155" t="s">
        <v>21</v>
      </c>
      <c r="E8" s="154" t="s">
        <v>22</v>
      </c>
      <c r="F8" s="156" t="s">
        <v>23</v>
      </c>
      <c r="G8" s="140" t="s">
        <v>24</v>
      </c>
      <c r="H8" s="166" t="s">
        <v>25</v>
      </c>
      <c r="I8" s="167" t="s">
        <v>26</v>
      </c>
      <c r="J8" s="167" t="s">
        <v>27</v>
      </c>
      <c r="K8" s="167" t="s">
        <v>28</v>
      </c>
      <c r="L8" s="168" t="s">
        <v>29</v>
      </c>
      <c r="M8" s="169"/>
      <c r="N8" s="143" t="s">
        <v>3</v>
      </c>
      <c r="O8" s="157" t="s">
        <v>30</v>
      </c>
      <c r="P8" s="158" t="s">
        <v>31</v>
      </c>
      <c r="Q8" s="51"/>
      <c r="R8" s="159" t="s">
        <v>85</v>
      </c>
    </row>
    <row r="9" spans="1:18" ht="36" customHeight="1">
      <c r="A9" s="153"/>
      <c r="B9" s="154"/>
      <c r="C9" s="154"/>
      <c r="D9" s="155"/>
      <c r="E9" s="154"/>
      <c r="F9" s="156"/>
      <c r="G9" s="141"/>
      <c r="H9" s="166"/>
      <c r="I9" s="167"/>
      <c r="J9" s="167"/>
      <c r="K9" s="167"/>
      <c r="L9" s="162" t="s">
        <v>33</v>
      </c>
      <c r="M9" s="164" t="s">
        <v>34</v>
      </c>
      <c r="N9" s="144"/>
      <c r="O9" s="157"/>
      <c r="P9" s="158"/>
      <c r="Q9" s="51"/>
      <c r="R9" s="160"/>
    </row>
    <row r="10" spans="1:18" ht="37.5" customHeight="1" thickBot="1" thickTop="1">
      <c r="A10" s="153"/>
      <c r="B10" s="154"/>
      <c r="C10" s="154"/>
      <c r="D10" s="155"/>
      <c r="E10" s="154"/>
      <c r="F10" s="156"/>
      <c r="G10" s="52" t="s">
        <v>35</v>
      </c>
      <c r="H10" s="166"/>
      <c r="I10" s="167"/>
      <c r="J10" s="167"/>
      <c r="K10" s="167"/>
      <c r="L10" s="163"/>
      <c r="M10" s="165"/>
      <c r="N10" s="144"/>
      <c r="O10" s="157"/>
      <c r="P10" s="158"/>
      <c r="Q10" s="51"/>
      <c r="R10" s="161"/>
    </row>
    <row r="11" spans="1:18" ht="30" customHeight="1" thickTop="1">
      <c r="A11" s="53">
        <v>1</v>
      </c>
      <c r="B11" s="93">
        <v>41667</v>
      </c>
      <c r="C11" s="55" t="s">
        <v>69</v>
      </c>
      <c r="D11" s="56" t="s">
        <v>46</v>
      </c>
      <c r="E11" s="56" t="s">
        <v>67</v>
      </c>
      <c r="F11" s="96">
        <v>7</v>
      </c>
      <c r="G11" s="57"/>
      <c r="H11" s="98"/>
      <c r="I11" s="99"/>
      <c r="J11" s="99"/>
      <c r="K11" s="103"/>
      <c r="L11" s="101"/>
      <c r="M11" s="94">
        <v>7</v>
      </c>
      <c r="N11" s="61">
        <f aca="true" t="shared" si="0" ref="N11:N18">SUM(H11:M11)</f>
        <v>7</v>
      </c>
      <c r="O11" s="62"/>
      <c r="P11" s="63">
        <f aca="true" t="shared" si="1" ref="P11:P23">IF(F11="Milano","X","")</f>
      </c>
      <c r="Q11" s="51"/>
      <c r="R11" s="63">
        <v>5.12</v>
      </c>
    </row>
    <row r="12" spans="1:18" ht="30" customHeight="1">
      <c r="A12" s="53">
        <v>2</v>
      </c>
      <c r="B12" s="93">
        <v>41662</v>
      </c>
      <c r="C12" s="55" t="s">
        <v>69</v>
      </c>
      <c r="D12" s="56" t="s">
        <v>45</v>
      </c>
      <c r="E12" s="56" t="s">
        <v>67</v>
      </c>
      <c r="F12" s="96">
        <v>170.5</v>
      </c>
      <c r="G12" s="57"/>
      <c r="H12" s="98"/>
      <c r="I12" s="99"/>
      <c r="J12" s="100">
        <v>170.5</v>
      </c>
      <c r="K12" s="104"/>
      <c r="L12" s="101"/>
      <c r="M12" s="94"/>
      <c r="N12" s="61">
        <f t="shared" si="0"/>
        <v>170.5</v>
      </c>
      <c r="O12" s="62"/>
      <c r="P12" s="63">
        <f t="shared" si="1"/>
      </c>
      <c r="Q12" s="51"/>
      <c r="R12" s="63">
        <v>125.76</v>
      </c>
    </row>
    <row r="13" spans="1:18" ht="30" customHeight="1">
      <c r="A13" s="53">
        <v>3</v>
      </c>
      <c r="B13" s="93">
        <v>41657</v>
      </c>
      <c r="C13" s="55" t="s">
        <v>69</v>
      </c>
      <c r="D13" s="56" t="s">
        <v>45</v>
      </c>
      <c r="E13" s="56" t="s">
        <v>67</v>
      </c>
      <c r="F13" s="96">
        <v>150</v>
      </c>
      <c r="G13" s="57"/>
      <c r="H13" s="98"/>
      <c r="I13" s="99"/>
      <c r="J13" s="99">
        <v>150</v>
      </c>
      <c r="K13" s="100"/>
      <c r="L13" s="101"/>
      <c r="M13" s="94"/>
      <c r="N13" s="61">
        <f t="shared" si="0"/>
        <v>150</v>
      </c>
      <c r="O13" s="62"/>
      <c r="P13" s="63">
        <f t="shared" si="1"/>
      </c>
      <c r="Q13" s="51"/>
      <c r="R13" s="63">
        <v>110.37</v>
      </c>
    </row>
    <row r="14" spans="1:18" ht="30" customHeight="1">
      <c r="A14" s="53">
        <v>4</v>
      </c>
      <c r="B14" s="93">
        <v>41667</v>
      </c>
      <c r="C14" s="55" t="s">
        <v>69</v>
      </c>
      <c r="D14" s="56" t="s">
        <v>45</v>
      </c>
      <c r="E14" s="56" t="s">
        <v>67</v>
      </c>
      <c r="F14" s="95">
        <v>155</v>
      </c>
      <c r="G14" s="57"/>
      <c r="H14" s="98"/>
      <c r="I14" s="99"/>
      <c r="J14" s="100">
        <v>155</v>
      </c>
      <c r="K14" s="105"/>
      <c r="L14" s="101"/>
      <c r="M14" s="94"/>
      <c r="N14" s="61">
        <f t="shared" si="0"/>
        <v>155</v>
      </c>
      <c r="O14" s="62"/>
      <c r="P14" s="63">
        <f t="shared" si="1"/>
      </c>
      <c r="Q14" s="51"/>
      <c r="R14" s="63">
        <v>113.31</v>
      </c>
    </row>
    <row r="15" spans="1:18" ht="30" customHeight="1">
      <c r="A15" s="53">
        <v>5</v>
      </c>
      <c r="B15" s="93">
        <v>41665</v>
      </c>
      <c r="C15" s="55" t="s">
        <v>69</v>
      </c>
      <c r="D15" s="56" t="s">
        <v>46</v>
      </c>
      <c r="E15" s="56" t="s">
        <v>67</v>
      </c>
      <c r="F15" s="95">
        <v>29.96</v>
      </c>
      <c r="G15" s="57"/>
      <c r="H15" s="98"/>
      <c r="I15" s="99"/>
      <c r="J15" s="100"/>
      <c r="K15" s="105"/>
      <c r="L15" s="101"/>
      <c r="M15" s="94">
        <v>29.96</v>
      </c>
      <c r="N15" s="61">
        <f t="shared" si="0"/>
        <v>29.96</v>
      </c>
      <c r="O15" s="62"/>
      <c r="P15" s="63">
        <f t="shared" si="1"/>
      </c>
      <c r="Q15" s="51"/>
      <c r="R15" s="63">
        <v>21.9</v>
      </c>
    </row>
    <row r="16" spans="1:18" ht="30" customHeight="1">
      <c r="A16" s="53">
        <v>6</v>
      </c>
      <c r="B16" s="93">
        <v>41662</v>
      </c>
      <c r="C16" s="55" t="s">
        <v>69</v>
      </c>
      <c r="D16" s="56" t="s">
        <v>46</v>
      </c>
      <c r="E16" s="56" t="s">
        <v>67</v>
      </c>
      <c r="F16" s="95">
        <v>15</v>
      </c>
      <c r="G16" s="57"/>
      <c r="H16" s="98"/>
      <c r="I16" s="99"/>
      <c r="J16" s="100"/>
      <c r="K16" s="105"/>
      <c r="L16" s="101"/>
      <c r="M16" s="94">
        <v>15</v>
      </c>
      <c r="N16" s="61">
        <f t="shared" si="0"/>
        <v>15</v>
      </c>
      <c r="O16" s="62"/>
      <c r="P16" s="63">
        <f t="shared" si="1"/>
      </c>
      <c r="Q16" s="51"/>
      <c r="R16" s="63">
        <v>11.06</v>
      </c>
    </row>
    <row r="17" spans="1:18" ht="30" customHeight="1">
      <c r="A17" s="53">
        <v>7</v>
      </c>
      <c r="B17" s="93">
        <v>41651</v>
      </c>
      <c r="C17" s="55" t="s">
        <v>69</v>
      </c>
      <c r="D17" s="56" t="s">
        <v>45</v>
      </c>
      <c r="E17" s="56" t="s">
        <v>67</v>
      </c>
      <c r="F17" s="95">
        <v>150</v>
      </c>
      <c r="G17" s="57"/>
      <c r="H17" s="98"/>
      <c r="I17" s="99"/>
      <c r="J17" s="100">
        <v>150</v>
      </c>
      <c r="K17" s="105"/>
      <c r="L17" s="101"/>
      <c r="M17" s="94"/>
      <c r="N17" s="61">
        <f t="shared" si="0"/>
        <v>150</v>
      </c>
      <c r="O17" s="62"/>
      <c r="P17" s="63">
        <f t="shared" si="1"/>
      </c>
      <c r="Q17" s="51"/>
      <c r="R17" s="63">
        <v>109.71</v>
      </c>
    </row>
    <row r="18" spans="1:18" ht="30" customHeight="1">
      <c r="A18" s="53">
        <v>8</v>
      </c>
      <c r="B18" s="93">
        <v>41663</v>
      </c>
      <c r="C18" s="55" t="s">
        <v>69</v>
      </c>
      <c r="D18" s="56" t="s">
        <v>77</v>
      </c>
      <c r="E18" s="56" t="s">
        <v>78</v>
      </c>
      <c r="F18" s="95">
        <v>424.03</v>
      </c>
      <c r="G18" s="57"/>
      <c r="H18" s="98"/>
      <c r="I18" s="99"/>
      <c r="J18" s="136">
        <v>424.03</v>
      </c>
      <c r="K18" s="105"/>
      <c r="L18" s="101"/>
      <c r="M18" s="94"/>
      <c r="N18" s="61">
        <f t="shared" si="0"/>
        <v>424.03</v>
      </c>
      <c r="O18" s="62"/>
      <c r="P18" s="63">
        <f t="shared" si="1"/>
      </c>
      <c r="Q18" s="51"/>
      <c r="R18" s="63">
        <v>311.62</v>
      </c>
    </row>
    <row r="19" spans="1:18" ht="30" customHeight="1">
      <c r="A19" s="53">
        <v>9</v>
      </c>
      <c r="B19" s="93">
        <v>41651</v>
      </c>
      <c r="C19" s="55" t="s">
        <v>79</v>
      </c>
      <c r="D19" s="56" t="s">
        <v>80</v>
      </c>
      <c r="E19" s="56" t="s">
        <v>81</v>
      </c>
      <c r="F19" s="95">
        <v>956</v>
      </c>
      <c r="G19" s="57"/>
      <c r="H19" s="98"/>
      <c r="I19" s="99"/>
      <c r="J19" s="136">
        <v>956</v>
      </c>
      <c r="K19" s="105"/>
      <c r="L19" s="101"/>
      <c r="M19" s="94"/>
      <c r="N19" s="61">
        <f>SUM(H19:M19)</f>
        <v>956</v>
      </c>
      <c r="O19" s="62"/>
      <c r="P19" s="63">
        <f t="shared" si="1"/>
      </c>
      <c r="Q19" s="51"/>
      <c r="R19" s="63">
        <v>699.22</v>
      </c>
    </row>
    <row r="20" spans="1:18" ht="30" customHeight="1">
      <c r="A20" s="53">
        <v>10</v>
      </c>
      <c r="B20" s="93">
        <v>41652</v>
      </c>
      <c r="C20" s="55" t="s">
        <v>69</v>
      </c>
      <c r="D20" s="56" t="s">
        <v>45</v>
      </c>
      <c r="E20" s="56" t="s">
        <v>78</v>
      </c>
      <c r="F20" s="95">
        <v>150</v>
      </c>
      <c r="G20" s="57"/>
      <c r="H20" s="98"/>
      <c r="I20" s="99"/>
      <c r="J20" s="100">
        <v>150</v>
      </c>
      <c r="K20" s="105"/>
      <c r="L20" s="101"/>
      <c r="M20" s="94"/>
      <c r="N20" s="61">
        <f>SUM(H20:M20)</f>
        <v>150</v>
      </c>
      <c r="O20" s="62"/>
      <c r="P20" s="63">
        <f t="shared" si="1"/>
      </c>
      <c r="Q20" s="51"/>
      <c r="R20" s="63">
        <v>109.71</v>
      </c>
    </row>
    <row r="21" spans="1:18" ht="30" customHeight="1">
      <c r="A21" s="53">
        <v>11</v>
      </c>
      <c r="B21" s="93">
        <v>41665</v>
      </c>
      <c r="C21" s="55" t="s">
        <v>69</v>
      </c>
      <c r="D21" s="56" t="s">
        <v>45</v>
      </c>
      <c r="E21" s="56" t="s">
        <v>78</v>
      </c>
      <c r="F21" s="95">
        <v>150</v>
      </c>
      <c r="G21" s="57"/>
      <c r="H21" s="98"/>
      <c r="I21" s="99"/>
      <c r="J21" s="100">
        <v>150</v>
      </c>
      <c r="K21" s="105"/>
      <c r="L21" s="101"/>
      <c r="M21" s="94"/>
      <c r="N21" s="61">
        <f>SUM(H21:M21)</f>
        <v>150</v>
      </c>
      <c r="O21" s="62"/>
      <c r="P21" s="63">
        <f t="shared" si="1"/>
      </c>
      <c r="Q21" s="51"/>
      <c r="R21" s="63">
        <v>109.64</v>
      </c>
    </row>
    <row r="22" spans="1:18" ht="30" customHeight="1">
      <c r="A22" s="53">
        <v>12</v>
      </c>
      <c r="B22" s="93"/>
      <c r="C22" s="55"/>
      <c r="D22" s="56"/>
      <c r="E22" s="56"/>
      <c r="F22" s="95"/>
      <c r="G22" s="57"/>
      <c r="H22" s="98"/>
      <c r="I22" s="99"/>
      <c r="J22" s="100"/>
      <c r="K22" s="105"/>
      <c r="L22" s="101"/>
      <c r="M22" s="94"/>
      <c r="N22" s="61">
        <f>SUM(H22:M22)</f>
        <v>0</v>
      </c>
      <c r="O22" s="62"/>
      <c r="P22" s="63">
        <f t="shared" si="1"/>
      </c>
      <c r="Q22" s="51"/>
      <c r="R22" s="63"/>
    </row>
    <row r="23" spans="1:18" ht="30" customHeight="1">
      <c r="A23" s="53">
        <v>13</v>
      </c>
      <c r="B23" s="93"/>
      <c r="C23" s="55"/>
      <c r="D23" s="56"/>
      <c r="E23" s="56"/>
      <c r="F23" s="95"/>
      <c r="G23" s="57"/>
      <c r="H23" s="98"/>
      <c r="I23" s="99"/>
      <c r="J23" s="100"/>
      <c r="K23" s="105"/>
      <c r="L23" s="101"/>
      <c r="M23" s="94"/>
      <c r="N23" s="61">
        <f>SUM(H23:M23)</f>
        <v>0</v>
      </c>
      <c r="O23" s="62"/>
      <c r="P23" s="63">
        <f t="shared" si="1"/>
      </c>
      <c r="Q23" s="51"/>
      <c r="R23" s="63"/>
    </row>
    <row r="24" ht="30" customHeight="1"/>
    <row r="25" spans="1:18" ht="18.75" customHeight="1">
      <c r="A25" s="65"/>
      <c r="B25" s="66"/>
      <c r="C25" s="66"/>
      <c r="D25" s="66"/>
      <c r="E25" s="66"/>
      <c r="F25" s="97"/>
      <c r="G25" s="66"/>
      <c r="H25" s="66"/>
      <c r="I25" s="66"/>
      <c r="J25" s="66"/>
      <c r="K25" s="66"/>
      <c r="L25" s="66"/>
      <c r="M25" s="66"/>
      <c r="N25" s="67"/>
      <c r="O25" s="66"/>
      <c r="P25" s="66"/>
      <c r="Q25" s="68"/>
      <c r="R25" s="69"/>
    </row>
    <row r="26" spans="1:18" ht="18.75" customHeight="1">
      <c r="A26" s="70"/>
      <c r="B26" s="71"/>
      <c r="C26" s="72"/>
      <c r="D26" s="73"/>
      <c r="E26" s="74"/>
      <c r="F26" s="75"/>
      <c r="G26" s="76"/>
      <c r="H26" s="77"/>
      <c r="I26" s="77"/>
      <c r="J26" s="78"/>
      <c r="K26" s="78"/>
      <c r="L26" s="77"/>
      <c r="M26" s="77"/>
      <c r="N26" s="79"/>
      <c r="O26" s="80"/>
      <c r="P26" s="81"/>
      <c r="Q26" s="68"/>
      <c r="R26" s="5"/>
    </row>
    <row r="27" spans="1:18" ht="18.75" customHeight="1">
      <c r="A27" s="82"/>
      <c r="B27" s="83" t="s">
        <v>36</v>
      </c>
      <c r="C27" s="83"/>
      <c r="D27" s="83"/>
      <c r="E27" s="75"/>
      <c r="F27" s="75"/>
      <c r="G27" s="83" t="s">
        <v>37</v>
      </c>
      <c r="H27" s="83"/>
      <c r="I27" s="83"/>
      <c r="J27" s="75"/>
      <c r="K27" s="75"/>
      <c r="L27" s="83" t="s">
        <v>38</v>
      </c>
      <c r="M27" s="83"/>
      <c r="N27" s="84"/>
      <c r="O27" s="75"/>
      <c r="P27" s="81"/>
      <c r="Q27" s="68"/>
      <c r="R27" s="5"/>
    </row>
    <row r="28" spans="1:18" ht="18.75" customHeight="1">
      <c r="A28" s="8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85"/>
      <c r="O28" s="75"/>
      <c r="P28" s="81"/>
      <c r="Q28" s="68"/>
      <c r="R28" s="5"/>
    </row>
    <row r="29" spans="1:18" ht="18.7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7"/>
      <c r="P29" s="87"/>
      <c r="Q29" s="68"/>
      <c r="R29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view="pageBreakPreview" zoomScale="50" zoomScaleNormal="50" zoomScaleSheetLayoutView="50" zoomScalePageLayoutView="0" workbookViewId="0" topLeftCell="A7">
      <selection activeCell="S19" sqref="S19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7.5" style="1" customWidth="1"/>
    <col min="20" max="16384" width="10.19921875" style="1" customWidth="1"/>
  </cols>
  <sheetData>
    <row r="1" spans="1:19" ht="65.25" customHeight="1">
      <c r="A1" s="2"/>
      <c r="B1" s="142" t="s">
        <v>0</v>
      </c>
      <c r="C1" s="142"/>
      <c r="D1" s="142" t="s">
        <v>1</v>
      </c>
      <c r="E1" s="142"/>
      <c r="F1" s="3">
        <v>41640</v>
      </c>
      <c r="G1" s="4" t="s">
        <v>86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7751.4400000000005</v>
      </c>
      <c r="Q1" s="10" t="s">
        <v>4</v>
      </c>
      <c r="R1" s="139">
        <f>SUM(R11:R30)</f>
        <v>583.5505215419502</v>
      </c>
      <c r="S1" s="139">
        <f>SUM(S11:S30)</f>
        <v>429.82</v>
      </c>
    </row>
    <row r="2" spans="1:19" ht="57.75" customHeight="1">
      <c r="A2" s="2"/>
      <c r="B2" s="142" t="s">
        <v>5</v>
      </c>
      <c r="C2" s="142"/>
      <c r="D2" s="142" t="s">
        <v>6</v>
      </c>
      <c r="E2" s="142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39"/>
      <c r="S2" s="139"/>
    </row>
    <row r="3" spans="1:19" ht="35.25" customHeight="1">
      <c r="A3" s="2"/>
      <c r="B3" s="142" t="s">
        <v>9</v>
      </c>
      <c r="C3" s="142"/>
      <c r="D3" s="142" t="s">
        <v>8</v>
      </c>
      <c r="E3" s="142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v>0</v>
      </c>
      <c r="Q3" s="10"/>
      <c r="R3" s="139"/>
      <c r="S3" s="139"/>
    </row>
    <row r="4" spans="1:19" ht="35.25" customHeight="1">
      <c r="A4" s="20"/>
      <c r="B4" s="21"/>
      <c r="C4" s="21"/>
      <c r="D4" s="22"/>
      <c r="E4" s="23"/>
      <c r="F4" s="24" t="s">
        <v>11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39"/>
      <c r="S4" s="139"/>
    </row>
    <row r="5" spans="1:19" ht="43.5" customHeight="1">
      <c r="A5" s="2"/>
      <c r="B5" s="28" t="s">
        <v>12</v>
      </c>
      <c r="C5" s="29"/>
      <c r="D5" s="30"/>
      <c r="E5" s="13" t="s">
        <v>65</v>
      </c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45" t="s">
        <v>14</v>
      </c>
      <c r="O5" s="146"/>
      <c r="P5" s="32">
        <f>P1-P2-P3</f>
        <v>7751.4400000000005</v>
      </c>
      <c r="Q5" s="10"/>
      <c r="R5" s="139">
        <f>R1</f>
        <v>583.5505215419502</v>
      </c>
      <c r="S5" s="139">
        <f>S1</f>
        <v>429.82</v>
      </c>
    </row>
    <row r="6" spans="1:18" ht="43.5" customHeight="1">
      <c r="A6" s="33"/>
      <c r="B6" s="34" t="s">
        <v>64</v>
      </c>
      <c r="C6" s="34"/>
      <c r="D6" s="89"/>
      <c r="E6" s="36">
        <v>13.23</v>
      </c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47" t="s">
        <v>17</v>
      </c>
      <c r="B7" s="148"/>
      <c r="C7" s="149"/>
      <c r="D7" s="150" t="s">
        <v>18</v>
      </c>
      <c r="E7" s="151"/>
      <c r="F7" s="152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2100</v>
      </c>
      <c r="K7" s="46">
        <f t="shared" si="0"/>
        <v>400</v>
      </c>
      <c r="L7" s="46">
        <f t="shared" si="0"/>
        <v>0</v>
      </c>
      <c r="M7" s="47">
        <f t="shared" si="0"/>
        <v>5251.4400000000005</v>
      </c>
      <c r="N7" s="49">
        <f t="shared" si="0"/>
        <v>7751.4400000000005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53"/>
      <c r="B8" s="154" t="s">
        <v>19</v>
      </c>
      <c r="C8" s="154" t="s">
        <v>20</v>
      </c>
      <c r="D8" s="155" t="s">
        <v>21</v>
      </c>
      <c r="E8" s="154" t="s">
        <v>22</v>
      </c>
      <c r="F8" s="156" t="s">
        <v>23</v>
      </c>
      <c r="G8" s="140" t="s">
        <v>24</v>
      </c>
      <c r="H8" s="166" t="s">
        <v>25</v>
      </c>
      <c r="I8" s="167" t="s">
        <v>26</v>
      </c>
      <c r="J8" s="167" t="s">
        <v>27</v>
      </c>
      <c r="K8" s="167" t="s">
        <v>28</v>
      </c>
      <c r="L8" s="168" t="s">
        <v>29</v>
      </c>
      <c r="M8" s="169"/>
      <c r="N8" s="143" t="s">
        <v>3</v>
      </c>
      <c r="O8" s="157" t="s">
        <v>30</v>
      </c>
      <c r="P8" s="158" t="s">
        <v>31</v>
      </c>
      <c r="Q8" s="51"/>
      <c r="R8" s="159" t="s">
        <v>32</v>
      </c>
      <c r="S8" s="159" t="s">
        <v>85</v>
      </c>
    </row>
    <row r="9" spans="1:19" ht="36" customHeight="1" thickBot="1" thickTop="1">
      <c r="A9" s="153"/>
      <c r="B9" s="154"/>
      <c r="C9" s="154"/>
      <c r="D9" s="155"/>
      <c r="E9" s="154"/>
      <c r="F9" s="156"/>
      <c r="G9" s="141"/>
      <c r="H9" s="166"/>
      <c r="I9" s="167"/>
      <c r="J9" s="167"/>
      <c r="K9" s="167"/>
      <c r="L9" s="162" t="s">
        <v>33</v>
      </c>
      <c r="M9" s="164" t="s">
        <v>34</v>
      </c>
      <c r="N9" s="144"/>
      <c r="O9" s="157"/>
      <c r="P9" s="158"/>
      <c r="Q9" s="51"/>
      <c r="R9" s="160"/>
      <c r="S9" s="160"/>
    </row>
    <row r="10" spans="1:19" ht="37.5" customHeight="1" thickBot="1" thickTop="1">
      <c r="A10" s="153"/>
      <c r="B10" s="154"/>
      <c r="C10" s="154"/>
      <c r="D10" s="155"/>
      <c r="E10" s="154"/>
      <c r="F10" s="156"/>
      <c r="G10" s="52" t="s">
        <v>35</v>
      </c>
      <c r="H10" s="166"/>
      <c r="I10" s="167"/>
      <c r="J10" s="167"/>
      <c r="K10" s="167"/>
      <c r="L10" s="163"/>
      <c r="M10" s="165"/>
      <c r="N10" s="144"/>
      <c r="O10" s="157"/>
      <c r="P10" s="158"/>
      <c r="Q10" s="51"/>
      <c r="R10" s="161"/>
      <c r="S10" s="161"/>
    </row>
    <row r="11" spans="1:19" ht="30" customHeight="1" thickTop="1">
      <c r="A11" s="53">
        <v>1</v>
      </c>
      <c r="B11" s="54">
        <v>41667</v>
      </c>
      <c r="C11" s="55" t="s">
        <v>66</v>
      </c>
      <c r="D11" s="56" t="s">
        <v>87</v>
      </c>
      <c r="E11" s="56" t="s">
        <v>66</v>
      </c>
      <c r="F11" s="134">
        <v>434.99</v>
      </c>
      <c r="G11" s="57"/>
      <c r="H11" s="58"/>
      <c r="I11" s="59"/>
      <c r="J11" s="60"/>
      <c r="K11" s="64"/>
      <c r="L11" s="133"/>
      <c r="M11" s="134">
        <v>434.99</v>
      </c>
      <c r="N11" s="132">
        <f aca="true" t="shared" si="1" ref="N11:N29">SUM(H11:M11)</f>
        <v>434.99</v>
      </c>
      <c r="O11" s="62"/>
      <c r="P11" s="63"/>
      <c r="Q11" s="51"/>
      <c r="R11" s="138">
        <v>32.36</v>
      </c>
      <c r="S11" s="138">
        <v>23.66</v>
      </c>
    </row>
    <row r="12" spans="1:19" ht="30" customHeight="1">
      <c r="A12" s="53">
        <v>2</v>
      </c>
      <c r="B12" s="54">
        <v>41655</v>
      </c>
      <c r="C12" s="55" t="s">
        <v>66</v>
      </c>
      <c r="D12" s="56" t="s">
        <v>76</v>
      </c>
      <c r="E12" s="56" t="s">
        <v>66</v>
      </c>
      <c r="F12" s="134">
        <v>1956.45</v>
      </c>
      <c r="G12" s="57"/>
      <c r="H12" s="58"/>
      <c r="I12" s="59"/>
      <c r="J12" s="60"/>
      <c r="K12" s="64"/>
      <c r="L12" s="133"/>
      <c r="M12" s="134">
        <v>1956.45</v>
      </c>
      <c r="N12" s="132">
        <f t="shared" si="1"/>
        <v>1956.45</v>
      </c>
      <c r="O12" s="62"/>
      <c r="P12" s="63"/>
      <c r="Q12" s="51"/>
      <c r="R12" s="138">
        <f>N12/$E$6</f>
        <v>147.8798185941043</v>
      </c>
      <c r="S12" s="138">
        <v>109.3</v>
      </c>
    </row>
    <row r="13" spans="1:19" ht="30" customHeight="1">
      <c r="A13" s="53">
        <v>3</v>
      </c>
      <c r="B13" s="54">
        <v>41655</v>
      </c>
      <c r="C13" s="55" t="s">
        <v>70</v>
      </c>
      <c r="D13" s="56" t="s">
        <v>45</v>
      </c>
      <c r="E13" s="56" t="s">
        <v>66</v>
      </c>
      <c r="F13" s="134">
        <v>50</v>
      </c>
      <c r="G13" s="57"/>
      <c r="H13" s="58"/>
      <c r="I13" s="59"/>
      <c r="J13" s="60">
        <v>50</v>
      </c>
      <c r="K13" s="64"/>
      <c r="L13" s="133"/>
      <c r="M13" s="134"/>
      <c r="N13" s="132">
        <f t="shared" si="1"/>
        <v>50</v>
      </c>
      <c r="O13" s="62"/>
      <c r="P13" s="63"/>
      <c r="Q13" s="51"/>
      <c r="R13" s="138">
        <f>N13/$E$6</f>
        <v>3.7792894935752077</v>
      </c>
      <c r="S13" s="138">
        <v>2.79</v>
      </c>
    </row>
    <row r="14" spans="1:19" ht="30" customHeight="1">
      <c r="A14" s="53">
        <v>4</v>
      </c>
      <c r="B14" s="54">
        <v>41655</v>
      </c>
      <c r="C14" s="55" t="s">
        <v>70</v>
      </c>
      <c r="D14" s="56" t="s">
        <v>45</v>
      </c>
      <c r="E14" s="56" t="s">
        <v>66</v>
      </c>
      <c r="F14" s="134">
        <v>50</v>
      </c>
      <c r="G14" s="57"/>
      <c r="H14" s="58"/>
      <c r="I14" s="59"/>
      <c r="J14" s="60">
        <v>50</v>
      </c>
      <c r="K14" s="64"/>
      <c r="L14" s="133"/>
      <c r="M14" s="134"/>
      <c r="N14" s="132">
        <f t="shared" si="1"/>
        <v>50</v>
      </c>
      <c r="O14" s="62"/>
      <c r="P14" s="63"/>
      <c r="Q14" s="51"/>
      <c r="R14" s="138">
        <f>N14/$E$6</f>
        <v>3.7792894935752077</v>
      </c>
      <c r="S14" s="138">
        <v>2.79</v>
      </c>
    </row>
    <row r="15" spans="1:19" ht="30" customHeight="1">
      <c r="A15" s="53">
        <v>5</v>
      </c>
      <c r="B15" s="54">
        <v>41667</v>
      </c>
      <c r="C15" s="55" t="s">
        <v>69</v>
      </c>
      <c r="D15" s="56" t="s">
        <v>45</v>
      </c>
      <c r="E15" s="56" t="s">
        <v>66</v>
      </c>
      <c r="F15" s="134">
        <v>95</v>
      </c>
      <c r="G15" s="57"/>
      <c r="H15" s="58"/>
      <c r="I15" s="59"/>
      <c r="J15" s="60">
        <v>95</v>
      </c>
      <c r="K15" s="64"/>
      <c r="L15" s="133"/>
      <c r="M15" s="134"/>
      <c r="N15" s="132">
        <f t="shared" si="1"/>
        <v>95</v>
      </c>
      <c r="O15" s="62"/>
      <c r="P15" s="63"/>
      <c r="Q15" s="51"/>
      <c r="R15" s="138">
        <v>7.07</v>
      </c>
      <c r="S15" s="138">
        <v>5.17</v>
      </c>
    </row>
    <row r="16" spans="1:19" ht="30" customHeight="1">
      <c r="A16" s="53">
        <v>6</v>
      </c>
      <c r="B16" s="54">
        <v>41666</v>
      </c>
      <c r="C16" s="55" t="s">
        <v>69</v>
      </c>
      <c r="D16" s="56" t="s">
        <v>45</v>
      </c>
      <c r="E16" s="56" t="s">
        <v>66</v>
      </c>
      <c r="F16" s="134">
        <v>265</v>
      </c>
      <c r="G16" s="57"/>
      <c r="H16" s="58"/>
      <c r="I16" s="59"/>
      <c r="J16" s="60">
        <v>265</v>
      </c>
      <c r="K16" s="64"/>
      <c r="L16" s="133"/>
      <c r="M16" s="134"/>
      <c r="N16" s="132">
        <f t="shared" si="1"/>
        <v>265</v>
      </c>
      <c r="O16" s="62"/>
      <c r="P16" s="63"/>
      <c r="Q16" s="51"/>
      <c r="R16" s="138">
        <v>19.68</v>
      </c>
      <c r="S16" s="138">
        <v>14.39</v>
      </c>
    </row>
    <row r="17" spans="1:19" ht="30" customHeight="1">
      <c r="A17" s="53">
        <v>7</v>
      </c>
      <c r="B17" s="54">
        <v>41654</v>
      </c>
      <c r="C17" s="55" t="s">
        <v>69</v>
      </c>
      <c r="D17" s="56" t="s">
        <v>68</v>
      </c>
      <c r="E17" s="56" t="s">
        <v>66</v>
      </c>
      <c r="F17" s="134">
        <v>1308</v>
      </c>
      <c r="G17" s="57"/>
      <c r="H17" s="58"/>
      <c r="I17" s="59"/>
      <c r="J17" s="60"/>
      <c r="K17" s="64"/>
      <c r="L17" s="133"/>
      <c r="M17" s="134">
        <v>1308</v>
      </c>
      <c r="N17" s="132">
        <f t="shared" si="1"/>
        <v>1308</v>
      </c>
      <c r="O17" s="62"/>
      <c r="P17" s="63"/>
      <c r="Q17" s="51"/>
      <c r="R17" s="138">
        <f>N17/$E$6</f>
        <v>98.86621315192744</v>
      </c>
      <c r="S17" s="138">
        <v>73.03</v>
      </c>
    </row>
    <row r="18" spans="1:19" ht="30" customHeight="1">
      <c r="A18" s="53">
        <v>8</v>
      </c>
      <c r="B18" s="54">
        <v>41666</v>
      </c>
      <c r="C18" s="55" t="s">
        <v>69</v>
      </c>
      <c r="D18" s="56" t="s">
        <v>68</v>
      </c>
      <c r="E18" s="56" t="s">
        <v>66</v>
      </c>
      <c r="F18" s="134">
        <v>194</v>
      </c>
      <c r="G18" s="57"/>
      <c r="H18" s="58"/>
      <c r="I18" s="59"/>
      <c r="J18" s="60"/>
      <c r="K18" s="64"/>
      <c r="L18" s="133"/>
      <c r="M18" s="134">
        <v>194</v>
      </c>
      <c r="N18" s="132">
        <f t="shared" si="1"/>
        <v>194</v>
      </c>
      <c r="O18" s="62"/>
      <c r="P18" s="63"/>
      <c r="Q18" s="51"/>
      <c r="R18" s="138">
        <v>14.41</v>
      </c>
      <c r="S18" s="138">
        <v>10.53</v>
      </c>
    </row>
    <row r="19" spans="1:19" ht="30" customHeight="1">
      <c r="A19" s="53">
        <v>9</v>
      </c>
      <c r="B19" s="54">
        <v>41656</v>
      </c>
      <c r="C19" s="55" t="s">
        <v>70</v>
      </c>
      <c r="D19" s="56" t="s">
        <v>71</v>
      </c>
      <c r="E19" s="56" t="s">
        <v>66</v>
      </c>
      <c r="F19" s="134">
        <v>400</v>
      </c>
      <c r="G19" s="57"/>
      <c r="H19" s="58"/>
      <c r="I19" s="59"/>
      <c r="J19" s="60"/>
      <c r="K19" s="64">
        <v>400</v>
      </c>
      <c r="L19" s="133"/>
      <c r="M19" s="134"/>
      <c r="N19" s="132">
        <f t="shared" si="1"/>
        <v>400</v>
      </c>
      <c r="O19" s="62"/>
      <c r="P19" s="63"/>
      <c r="Q19" s="51"/>
      <c r="R19" s="138">
        <v>30.19</v>
      </c>
      <c r="S19" s="138">
        <v>22.18</v>
      </c>
    </row>
    <row r="20" spans="1:19" ht="30" customHeight="1">
      <c r="A20" s="53">
        <v>10</v>
      </c>
      <c r="B20" s="54">
        <v>41656</v>
      </c>
      <c r="C20" s="55" t="s">
        <v>70</v>
      </c>
      <c r="D20" s="56" t="s">
        <v>68</v>
      </c>
      <c r="E20" s="56" t="s">
        <v>66</v>
      </c>
      <c r="F20" s="134">
        <v>302</v>
      </c>
      <c r="G20" s="57"/>
      <c r="H20" s="58"/>
      <c r="I20" s="59"/>
      <c r="J20" s="60"/>
      <c r="K20" s="64"/>
      <c r="L20" s="133"/>
      <c r="M20" s="134">
        <v>302</v>
      </c>
      <c r="N20" s="132">
        <f t="shared" si="1"/>
        <v>302</v>
      </c>
      <c r="O20" s="62"/>
      <c r="P20" s="63"/>
      <c r="Q20" s="51"/>
      <c r="R20" s="138">
        <v>22.79</v>
      </c>
      <c r="S20" s="138">
        <v>16.74</v>
      </c>
    </row>
    <row r="21" spans="1:19" ht="30" customHeight="1">
      <c r="A21" s="53">
        <v>11</v>
      </c>
      <c r="B21" s="54">
        <v>41656</v>
      </c>
      <c r="C21" s="55" t="s">
        <v>70</v>
      </c>
      <c r="D21" s="56" t="s">
        <v>68</v>
      </c>
      <c r="E21" s="56" t="s">
        <v>66</v>
      </c>
      <c r="F21" s="134">
        <v>936</v>
      </c>
      <c r="G21" s="57"/>
      <c r="H21" s="58"/>
      <c r="I21" s="59"/>
      <c r="J21" s="60"/>
      <c r="K21" s="64"/>
      <c r="L21" s="133"/>
      <c r="M21" s="134">
        <v>936</v>
      </c>
      <c r="N21" s="132">
        <f t="shared" si="1"/>
        <v>936</v>
      </c>
      <c r="O21" s="62"/>
      <c r="P21" s="63"/>
      <c r="Q21" s="51"/>
      <c r="R21" s="138">
        <v>70.64</v>
      </c>
      <c r="S21" s="138">
        <v>51.9</v>
      </c>
    </row>
    <row r="22" spans="1:19" ht="30" customHeight="1">
      <c r="A22" s="53">
        <v>12</v>
      </c>
      <c r="B22" s="54">
        <v>41667</v>
      </c>
      <c r="C22" s="55" t="s">
        <v>69</v>
      </c>
      <c r="D22" s="56" t="s">
        <v>68</v>
      </c>
      <c r="E22" s="56" t="s">
        <v>66</v>
      </c>
      <c r="F22" s="134">
        <v>58</v>
      </c>
      <c r="G22" s="57"/>
      <c r="H22" s="58"/>
      <c r="I22" s="59"/>
      <c r="J22" s="60"/>
      <c r="K22" s="64"/>
      <c r="L22" s="133"/>
      <c r="M22" s="134">
        <v>58</v>
      </c>
      <c r="N22" s="132">
        <f t="shared" si="1"/>
        <v>58</v>
      </c>
      <c r="O22" s="62"/>
      <c r="P22" s="63"/>
      <c r="Q22" s="51"/>
      <c r="R22" s="138">
        <v>4.32</v>
      </c>
      <c r="S22" s="138">
        <v>3.15</v>
      </c>
    </row>
    <row r="23" spans="1:19" ht="30" customHeight="1">
      <c r="A23" s="53">
        <v>13</v>
      </c>
      <c r="B23" s="54">
        <v>41665</v>
      </c>
      <c r="C23" s="55" t="s">
        <v>69</v>
      </c>
      <c r="D23" s="56" t="s">
        <v>45</v>
      </c>
      <c r="E23" s="56" t="s">
        <v>66</v>
      </c>
      <c r="F23" s="134">
        <v>260</v>
      </c>
      <c r="G23" s="57"/>
      <c r="H23" s="58"/>
      <c r="I23" s="59"/>
      <c r="J23" s="60">
        <v>260</v>
      </c>
      <c r="K23" s="64"/>
      <c r="L23" s="133"/>
      <c r="M23" s="134"/>
      <c r="N23" s="132">
        <f t="shared" si="1"/>
        <v>260</v>
      </c>
      <c r="O23" s="62"/>
      <c r="P23" s="63"/>
      <c r="Q23" s="51"/>
      <c r="R23" s="138">
        <v>19.31</v>
      </c>
      <c r="S23" s="138">
        <v>14.11</v>
      </c>
    </row>
    <row r="24" spans="1:19" ht="30" customHeight="1">
      <c r="A24" s="53">
        <v>14</v>
      </c>
      <c r="B24" s="54">
        <v>41666</v>
      </c>
      <c r="C24" s="55" t="s">
        <v>69</v>
      </c>
      <c r="D24" s="56" t="s">
        <v>45</v>
      </c>
      <c r="E24" s="56" t="s">
        <v>66</v>
      </c>
      <c r="F24" s="134">
        <v>300</v>
      </c>
      <c r="G24" s="57"/>
      <c r="H24" s="58"/>
      <c r="I24" s="59"/>
      <c r="J24" s="60">
        <v>300</v>
      </c>
      <c r="K24" s="64"/>
      <c r="L24" s="133"/>
      <c r="M24" s="134"/>
      <c r="N24" s="132">
        <f t="shared" si="1"/>
        <v>300</v>
      </c>
      <c r="O24" s="62"/>
      <c r="P24" s="63">
        <f aca="true" t="shared" si="2" ref="P24:P29">IF(F24="Milano","X","")</f>
      </c>
      <c r="Q24" s="51"/>
      <c r="R24" s="138">
        <v>22.28</v>
      </c>
      <c r="S24" s="138">
        <v>16.29</v>
      </c>
    </row>
    <row r="25" spans="1:19" ht="30" customHeight="1">
      <c r="A25" s="53">
        <v>15</v>
      </c>
      <c r="B25" s="54">
        <v>41652</v>
      </c>
      <c r="C25" s="55" t="s">
        <v>70</v>
      </c>
      <c r="D25" s="56" t="s">
        <v>45</v>
      </c>
      <c r="E25" s="56" t="s">
        <v>66</v>
      </c>
      <c r="F25" s="134">
        <v>260</v>
      </c>
      <c r="G25" s="57"/>
      <c r="H25" s="58"/>
      <c r="I25" s="59"/>
      <c r="J25" s="60">
        <v>260</v>
      </c>
      <c r="K25" s="64"/>
      <c r="L25" s="133"/>
      <c r="M25" s="134"/>
      <c r="N25" s="132">
        <f t="shared" si="1"/>
        <v>260</v>
      </c>
      <c r="O25" s="62"/>
      <c r="P25" s="63">
        <f t="shared" si="2"/>
      </c>
      <c r="Q25" s="51"/>
      <c r="R25" s="138">
        <f>N25/$E$6</f>
        <v>19.65230536659108</v>
      </c>
      <c r="S25" s="138">
        <v>14.66</v>
      </c>
    </row>
    <row r="26" spans="1:19" ht="30" customHeight="1">
      <c r="A26" s="53">
        <v>16</v>
      </c>
      <c r="B26" s="54">
        <v>41655</v>
      </c>
      <c r="C26" s="55" t="s">
        <v>70</v>
      </c>
      <c r="D26" s="56" t="s">
        <v>45</v>
      </c>
      <c r="E26" s="56" t="s">
        <v>66</v>
      </c>
      <c r="F26" s="134">
        <v>450</v>
      </c>
      <c r="G26" s="57"/>
      <c r="H26" s="58"/>
      <c r="I26" s="59"/>
      <c r="J26" s="60">
        <v>450</v>
      </c>
      <c r="K26" s="64"/>
      <c r="L26" s="133"/>
      <c r="M26" s="134"/>
      <c r="N26" s="132">
        <f t="shared" si="1"/>
        <v>450</v>
      </c>
      <c r="O26" s="62"/>
      <c r="P26" s="63">
        <f t="shared" si="2"/>
      </c>
      <c r="Q26" s="51"/>
      <c r="R26" s="138">
        <f>N26/$E$6</f>
        <v>34.01360544217687</v>
      </c>
      <c r="S26" s="138">
        <v>25.14</v>
      </c>
    </row>
    <row r="27" spans="1:19" ht="30" customHeight="1">
      <c r="A27" s="53">
        <v>17</v>
      </c>
      <c r="B27" s="54">
        <v>41667</v>
      </c>
      <c r="C27" s="55" t="s">
        <v>69</v>
      </c>
      <c r="D27" s="56" t="s">
        <v>68</v>
      </c>
      <c r="E27" s="56" t="s">
        <v>66</v>
      </c>
      <c r="F27" s="134">
        <v>62</v>
      </c>
      <c r="G27" s="57"/>
      <c r="H27" s="58">
        <f>#N/A</f>
        <v>0</v>
      </c>
      <c r="I27" s="59"/>
      <c r="J27" s="60"/>
      <c r="K27" s="64"/>
      <c r="L27" s="133"/>
      <c r="M27" s="134">
        <v>62</v>
      </c>
      <c r="N27" s="132">
        <f t="shared" si="1"/>
        <v>62</v>
      </c>
      <c r="O27" s="62"/>
      <c r="P27" s="63">
        <f t="shared" si="2"/>
      </c>
      <c r="Q27" s="51"/>
      <c r="R27" s="138">
        <v>4.61</v>
      </c>
      <c r="S27" s="138">
        <v>3.37</v>
      </c>
    </row>
    <row r="28" spans="1:19" ht="30" customHeight="1">
      <c r="A28" s="53">
        <v>18</v>
      </c>
      <c r="B28" s="54">
        <v>41659</v>
      </c>
      <c r="C28" s="55" t="s">
        <v>69</v>
      </c>
      <c r="D28" s="56" t="s">
        <v>45</v>
      </c>
      <c r="E28" s="56" t="s">
        <v>66</v>
      </c>
      <c r="F28" s="134">
        <v>370</v>
      </c>
      <c r="G28" s="57"/>
      <c r="H28" s="58">
        <f>#N/A</f>
        <v>0</v>
      </c>
      <c r="I28" s="59"/>
      <c r="J28" s="60">
        <v>370</v>
      </c>
      <c r="K28" s="64"/>
      <c r="L28" s="133"/>
      <c r="M28" s="134"/>
      <c r="N28" s="132">
        <f t="shared" si="1"/>
        <v>370</v>
      </c>
      <c r="O28" s="62"/>
      <c r="P28" s="63">
        <f t="shared" si="2"/>
      </c>
      <c r="Q28" s="51"/>
      <c r="R28" s="138">
        <v>27.92</v>
      </c>
      <c r="S28" s="138">
        <v>20.62</v>
      </c>
    </row>
    <row r="29" spans="1:19" ht="30" customHeight="1">
      <c r="A29" s="53">
        <v>19</v>
      </c>
      <c r="B29" s="54"/>
      <c r="C29" s="55"/>
      <c r="D29" s="56"/>
      <c r="E29" s="56"/>
      <c r="F29" s="134"/>
      <c r="G29" s="57"/>
      <c r="H29" s="58">
        <f>#N/A</f>
        <v>0</v>
      </c>
      <c r="I29" s="59"/>
      <c r="J29" s="60"/>
      <c r="K29" s="64"/>
      <c r="L29" s="133"/>
      <c r="M29" s="134"/>
      <c r="N29" s="132">
        <f t="shared" si="1"/>
        <v>0</v>
      </c>
      <c r="O29" s="62"/>
      <c r="P29" s="63">
        <f t="shared" si="2"/>
      </c>
      <c r="Q29" s="51"/>
      <c r="R29" s="138">
        <f>N29/$E$6</f>
        <v>0</v>
      </c>
      <c r="S29" s="138">
        <f>O29/$E$6</f>
        <v>0</v>
      </c>
    </row>
    <row r="30" spans="1:19" ht="30" customHeight="1">
      <c r="A30" s="53">
        <v>20</v>
      </c>
      <c r="B30" s="54"/>
      <c r="C30" s="55"/>
      <c r="D30" s="56"/>
      <c r="E30" s="56"/>
      <c r="F30" s="134"/>
      <c r="G30" s="57"/>
      <c r="H30" s="58">
        <f>#N/A</f>
        <v>0</v>
      </c>
      <c r="I30" s="59"/>
      <c r="J30" s="60"/>
      <c r="K30" s="64"/>
      <c r="L30" s="133"/>
      <c r="M30" s="134"/>
      <c r="N30" s="132">
        <f>SUM(H30:M30)</f>
        <v>0</v>
      </c>
      <c r="O30" s="62"/>
      <c r="P30" s="63">
        <f>IF(F30="Milano","X","")</f>
      </c>
      <c r="Q30" s="51"/>
      <c r="R30" s="138">
        <f>N30/$E$6</f>
        <v>0</v>
      </c>
      <c r="S30" s="138">
        <f>O30/$E$6</f>
        <v>0</v>
      </c>
    </row>
    <row r="31" spans="1:17" ht="18.75" customHeight="1">
      <c r="A31" s="90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6"/>
      <c r="P31" s="66"/>
      <c r="Q31" s="68"/>
    </row>
    <row r="32" spans="1:17" ht="18.75" customHeight="1">
      <c r="A32" s="91"/>
      <c r="B32" s="71"/>
      <c r="C32" s="72"/>
      <c r="D32" s="73"/>
      <c r="E32" s="74"/>
      <c r="F32" s="75"/>
      <c r="G32" s="76"/>
      <c r="H32" s="77"/>
      <c r="I32" s="77"/>
      <c r="J32" s="78"/>
      <c r="K32" s="78"/>
      <c r="L32" s="77"/>
      <c r="M32" s="77"/>
      <c r="N32" s="79"/>
      <c r="O32" s="80"/>
      <c r="P32" s="81"/>
      <c r="Q32" s="68"/>
    </row>
    <row r="33" spans="1:17" ht="18.75" customHeight="1">
      <c r="A33" s="92"/>
      <c r="B33" s="83" t="s">
        <v>36</v>
      </c>
      <c r="C33" s="83"/>
      <c r="D33" s="83"/>
      <c r="E33" s="75"/>
      <c r="F33" s="75"/>
      <c r="G33" s="83" t="s">
        <v>37</v>
      </c>
      <c r="H33" s="83"/>
      <c r="I33" s="83"/>
      <c r="J33" s="75"/>
      <c r="K33" s="75"/>
      <c r="L33" s="83" t="s">
        <v>38</v>
      </c>
      <c r="M33" s="83"/>
      <c r="N33" s="84"/>
      <c r="O33" s="75"/>
      <c r="P33" s="81"/>
      <c r="Q33" s="68"/>
    </row>
    <row r="34" spans="1:17" ht="18.75" customHeight="1">
      <c r="A34" s="9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85"/>
      <c r="O34" s="75"/>
      <c r="P34" s="81"/>
      <c r="Q34" s="68"/>
    </row>
    <row r="35" spans="1:17" ht="18.75" customHeight="1">
      <c r="A35" s="9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85"/>
      <c r="O35" s="75"/>
      <c r="P35" s="75"/>
      <c r="Q35" s="68"/>
    </row>
  </sheetData>
  <sheetProtection/>
  <mergeCells count="28">
    <mergeCell ref="S8:S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50" zoomScaleNormal="50" zoomScalePageLayoutView="0" workbookViewId="0" topLeftCell="A1">
      <selection activeCell="P34" sqref="P3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6.59765625" style="1" bestFit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42" t="s">
        <v>0</v>
      </c>
      <c r="C1" s="142"/>
      <c r="D1" s="142" t="s">
        <v>1</v>
      </c>
      <c r="E1" s="142"/>
      <c r="F1" s="3">
        <v>41640</v>
      </c>
      <c r="G1" s="4" t="s">
        <v>83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490.4</v>
      </c>
      <c r="Q1" s="10" t="s">
        <v>4</v>
      </c>
      <c r="R1" s="137">
        <f>SUM(R11:R20)</f>
        <v>667.7599999999999</v>
      </c>
    </row>
    <row r="2" spans="1:18" ht="57.75" customHeight="1">
      <c r="A2" s="2"/>
      <c r="B2" s="142" t="s">
        <v>5</v>
      </c>
      <c r="C2" s="142"/>
      <c r="D2" s="142" t="s">
        <v>6</v>
      </c>
      <c r="E2" s="142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27"/>
    </row>
    <row r="3" spans="1:18" ht="35.25" customHeight="1">
      <c r="A3" s="2"/>
      <c r="B3" s="142" t="s">
        <v>9</v>
      </c>
      <c r="C3" s="142"/>
      <c r="D3" s="142" t="s">
        <v>8</v>
      </c>
      <c r="E3" s="142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27">
        <v>0</v>
      </c>
    </row>
    <row r="4" spans="1:18" ht="35.25" customHeight="1">
      <c r="A4" s="20"/>
      <c r="B4" s="21"/>
      <c r="C4" s="21"/>
      <c r="D4" s="22"/>
      <c r="E4" s="23"/>
      <c r="F4" s="24" t="s">
        <v>39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8" ht="43.5" customHeight="1">
      <c r="A5" s="2"/>
      <c r="B5" s="28" t="s">
        <v>12</v>
      </c>
      <c r="C5" s="29"/>
      <c r="D5" s="30">
        <v>10</v>
      </c>
      <c r="E5" s="13"/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45" t="s">
        <v>14</v>
      </c>
      <c r="O5" s="146"/>
      <c r="P5" s="32">
        <f>P1-P2-P3</f>
        <v>490.4</v>
      </c>
      <c r="Q5" s="10"/>
      <c r="R5" s="137">
        <f>SUM(R11:R21)</f>
        <v>667.7599999999999</v>
      </c>
    </row>
    <row r="6" spans="1:18" ht="43.5" customHeight="1" thickBot="1">
      <c r="A6" s="33"/>
      <c r="B6" s="34" t="s">
        <v>72</v>
      </c>
      <c r="C6" s="34"/>
      <c r="D6" s="35"/>
      <c r="E6" s="36"/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47" t="s">
        <v>17</v>
      </c>
      <c r="B7" s="148"/>
      <c r="C7" s="149"/>
      <c r="D7" s="150" t="s">
        <v>18</v>
      </c>
      <c r="E7" s="151"/>
      <c r="F7" s="152"/>
      <c r="G7" s="44">
        <f aca="true" t="shared" si="0" ref="G7:O7">SUM(G11:G21)</f>
        <v>0</v>
      </c>
      <c r="H7" s="45">
        <f t="shared" si="0"/>
        <v>0</v>
      </c>
      <c r="I7" s="46">
        <f t="shared" si="0"/>
        <v>0</v>
      </c>
      <c r="J7" s="46">
        <f t="shared" si="0"/>
        <v>221.4</v>
      </c>
      <c r="K7" s="46">
        <f t="shared" si="0"/>
        <v>0</v>
      </c>
      <c r="L7" s="46">
        <f t="shared" si="0"/>
        <v>0</v>
      </c>
      <c r="M7" s="47">
        <f t="shared" si="0"/>
        <v>269</v>
      </c>
      <c r="N7" s="48">
        <f t="shared" si="0"/>
        <v>490.4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 thickBot="1" thickTop="1">
      <c r="A8" s="153"/>
      <c r="B8" s="154" t="s">
        <v>19</v>
      </c>
      <c r="C8" s="154" t="s">
        <v>20</v>
      </c>
      <c r="D8" s="155" t="s">
        <v>21</v>
      </c>
      <c r="E8" s="154" t="s">
        <v>22</v>
      </c>
      <c r="F8" s="156" t="s">
        <v>23</v>
      </c>
      <c r="G8" s="140" t="s">
        <v>24</v>
      </c>
      <c r="H8" s="166" t="s">
        <v>25</v>
      </c>
      <c r="I8" s="167" t="s">
        <v>26</v>
      </c>
      <c r="J8" s="167" t="s">
        <v>27</v>
      </c>
      <c r="K8" s="167" t="s">
        <v>28</v>
      </c>
      <c r="L8" s="168" t="s">
        <v>29</v>
      </c>
      <c r="M8" s="169"/>
      <c r="N8" s="143" t="s">
        <v>3</v>
      </c>
      <c r="O8" s="157" t="s">
        <v>30</v>
      </c>
      <c r="P8" s="158" t="s">
        <v>31</v>
      </c>
      <c r="Q8" s="51"/>
      <c r="R8" s="159" t="s">
        <v>32</v>
      </c>
    </row>
    <row r="9" spans="1:18" ht="36" customHeight="1" thickBot="1" thickTop="1">
      <c r="A9" s="153"/>
      <c r="B9" s="154"/>
      <c r="C9" s="154"/>
      <c r="D9" s="155"/>
      <c r="E9" s="154"/>
      <c r="F9" s="156"/>
      <c r="G9" s="141"/>
      <c r="H9" s="166"/>
      <c r="I9" s="167"/>
      <c r="J9" s="167"/>
      <c r="K9" s="167"/>
      <c r="L9" s="162" t="s">
        <v>33</v>
      </c>
      <c r="M9" s="164" t="s">
        <v>34</v>
      </c>
      <c r="N9" s="144"/>
      <c r="O9" s="157"/>
      <c r="P9" s="158"/>
      <c r="Q9" s="51"/>
      <c r="R9" s="160"/>
    </row>
    <row r="10" spans="1:18" ht="37.5" customHeight="1" thickBot="1" thickTop="1">
      <c r="A10" s="153"/>
      <c r="B10" s="154"/>
      <c r="C10" s="154"/>
      <c r="D10" s="155"/>
      <c r="E10" s="154"/>
      <c r="F10" s="156"/>
      <c r="G10" s="52" t="s">
        <v>35</v>
      </c>
      <c r="H10" s="166"/>
      <c r="I10" s="167"/>
      <c r="J10" s="167"/>
      <c r="K10" s="167"/>
      <c r="L10" s="163"/>
      <c r="M10" s="165"/>
      <c r="N10" s="144"/>
      <c r="O10" s="157"/>
      <c r="P10" s="158"/>
      <c r="Q10" s="51"/>
      <c r="R10" s="161"/>
    </row>
    <row r="11" spans="1:18" ht="30" customHeight="1" thickTop="1">
      <c r="A11" s="107">
        <v>1</v>
      </c>
      <c r="B11" s="108">
        <v>41649</v>
      </c>
      <c r="C11" s="109" t="s">
        <v>73</v>
      </c>
      <c r="D11" s="110" t="s">
        <v>45</v>
      </c>
      <c r="E11" s="110" t="s">
        <v>74</v>
      </c>
      <c r="F11" s="111">
        <v>75.3</v>
      </c>
      <c r="G11" s="112"/>
      <c r="H11" s="113"/>
      <c r="I11" s="114"/>
      <c r="J11" s="114">
        <v>75.3</v>
      </c>
      <c r="K11" s="115"/>
      <c r="L11" s="116"/>
      <c r="M11" s="117"/>
      <c r="N11" s="61">
        <f aca="true" t="shared" si="1" ref="N11:N21">SUM(H11:M11)</f>
        <v>75.3</v>
      </c>
      <c r="O11" s="118"/>
      <c r="P11" s="119"/>
      <c r="Q11" s="51"/>
      <c r="R11" s="135">
        <v>102.32</v>
      </c>
    </row>
    <row r="12" spans="1:18" ht="30" customHeight="1">
      <c r="A12" s="53">
        <v>2</v>
      </c>
      <c r="B12" s="93">
        <v>41649</v>
      </c>
      <c r="C12" s="55" t="s">
        <v>73</v>
      </c>
      <c r="D12" s="56" t="s">
        <v>45</v>
      </c>
      <c r="E12" s="56" t="s">
        <v>74</v>
      </c>
      <c r="F12" s="95">
        <v>15</v>
      </c>
      <c r="G12" s="57"/>
      <c r="H12" s="98"/>
      <c r="I12" s="99"/>
      <c r="J12" s="99">
        <v>15</v>
      </c>
      <c r="K12" s="100"/>
      <c r="L12" s="101"/>
      <c r="M12" s="94"/>
      <c r="N12" s="61">
        <f t="shared" si="1"/>
        <v>15</v>
      </c>
      <c r="O12" s="62"/>
      <c r="P12" s="63"/>
      <c r="Q12" s="51"/>
      <c r="R12" s="135">
        <v>20.38</v>
      </c>
    </row>
    <row r="13" spans="1:18" ht="30" customHeight="1">
      <c r="A13" s="107">
        <v>3</v>
      </c>
      <c r="B13" s="93">
        <v>41650</v>
      </c>
      <c r="C13" s="55" t="s">
        <v>73</v>
      </c>
      <c r="D13" s="56" t="s">
        <v>45</v>
      </c>
      <c r="E13" s="56" t="s">
        <v>74</v>
      </c>
      <c r="F13" s="95">
        <v>10</v>
      </c>
      <c r="G13" s="57"/>
      <c r="H13" s="98"/>
      <c r="I13" s="99"/>
      <c r="J13" s="99">
        <v>10</v>
      </c>
      <c r="K13" s="100"/>
      <c r="L13" s="101"/>
      <c r="M13" s="94"/>
      <c r="N13" s="61">
        <f t="shared" si="1"/>
        <v>10</v>
      </c>
      <c r="O13" s="62"/>
      <c r="P13" s="63">
        <f aca="true" t="shared" si="2" ref="P13:P20">IF(F13="Milano","X","")</f>
      </c>
      <c r="Q13" s="51"/>
      <c r="R13" s="135">
        <v>13.62</v>
      </c>
    </row>
    <row r="14" spans="1:18" ht="30" customHeight="1">
      <c r="A14" s="53">
        <v>4</v>
      </c>
      <c r="B14" s="93">
        <v>41650</v>
      </c>
      <c r="C14" s="55" t="s">
        <v>73</v>
      </c>
      <c r="D14" s="56" t="s">
        <v>46</v>
      </c>
      <c r="E14" s="56" t="s">
        <v>74</v>
      </c>
      <c r="F14" s="95">
        <v>172</v>
      </c>
      <c r="G14" s="57"/>
      <c r="H14" s="98"/>
      <c r="I14" s="99"/>
      <c r="J14" s="102"/>
      <c r="K14" s="100"/>
      <c r="L14" s="101"/>
      <c r="M14" s="94">
        <v>172</v>
      </c>
      <c r="N14" s="61">
        <f t="shared" si="1"/>
        <v>172</v>
      </c>
      <c r="O14" s="62"/>
      <c r="P14" s="63">
        <f t="shared" si="2"/>
      </c>
      <c r="Q14" s="51"/>
      <c r="R14" s="135">
        <v>234.31</v>
      </c>
    </row>
    <row r="15" spans="1:18" ht="30" customHeight="1">
      <c r="A15" s="107">
        <v>5</v>
      </c>
      <c r="B15" s="93">
        <v>41649</v>
      </c>
      <c r="C15" s="55" t="s">
        <v>73</v>
      </c>
      <c r="D15" s="56" t="s">
        <v>46</v>
      </c>
      <c r="E15" s="56" t="s">
        <v>74</v>
      </c>
      <c r="F15" s="95">
        <v>64</v>
      </c>
      <c r="G15" s="57"/>
      <c r="H15" s="98"/>
      <c r="I15" s="99"/>
      <c r="J15" s="102"/>
      <c r="K15" s="100"/>
      <c r="L15" s="101"/>
      <c r="M15" s="94">
        <v>64</v>
      </c>
      <c r="N15" s="61">
        <f t="shared" si="1"/>
        <v>64</v>
      </c>
      <c r="O15" s="62"/>
      <c r="P15" s="63">
        <f t="shared" si="2"/>
      </c>
      <c r="Q15" s="51"/>
      <c r="R15" s="135">
        <v>86.96</v>
      </c>
    </row>
    <row r="16" spans="1:18" ht="30" customHeight="1">
      <c r="A16" s="53">
        <v>6</v>
      </c>
      <c r="B16" s="93">
        <v>41651</v>
      </c>
      <c r="C16" s="55" t="s">
        <v>73</v>
      </c>
      <c r="D16" s="56" t="s">
        <v>45</v>
      </c>
      <c r="E16" s="56" t="s">
        <v>74</v>
      </c>
      <c r="F16" s="95">
        <v>95</v>
      </c>
      <c r="G16" s="57"/>
      <c r="H16" s="98"/>
      <c r="I16" s="99"/>
      <c r="J16" s="99">
        <v>95</v>
      </c>
      <c r="K16" s="103"/>
      <c r="L16" s="101"/>
      <c r="M16" s="94"/>
      <c r="N16" s="61">
        <f t="shared" si="1"/>
        <v>95</v>
      </c>
      <c r="O16" s="62"/>
      <c r="P16" s="63">
        <f t="shared" si="2"/>
      </c>
      <c r="Q16" s="51"/>
      <c r="R16" s="135">
        <v>129.84</v>
      </c>
    </row>
    <row r="17" spans="1:18" ht="30" customHeight="1">
      <c r="A17" s="107">
        <v>7</v>
      </c>
      <c r="B17" s="93">
        <v>41649</v>
      </c>
      <c r="C17" s="55" t="s">
        <v>73</v>
      </c>
      <c r="D17" s="56" t="s">
        <v>75</v>
      </c>
      <c r="E17" s="56" t="s">
        <v>74</v>
      </c>
      <c r="F17" s="95">
        <v>1.5</v>
      </c>
      <c r="G17" s="57"/>
      <c r="H17" s="98"/>
      <c r="I17" s="99"/>
      <c r="J17" s="99">
        <v>1.5</v>
      </c>
      <c r="K17" s="103"/>
      <c r="L17" s="101"/>
      <c r="M17" s="94"/>
      <c r="N17" s="61">
        <f t="shared" si="1"/>
        <v>1.5</v>
      </c>
      <c r="O17" s="62"/>
      <c r="P17" s="63">
        <f t="shared" si="2"/>
      </c>
      <c r="Q17" s="51"/>
      <c r="R17" s="135">
        <v>2.04</v>
      </c>
    </row>
    <row r="18" spans="1:18" ht="30" customHeight="1">
      <c r="A18" s="53">
        <v>8</v>
      </c>
      <c r="B18" s="93">
        <v>41644</v>
      </c>
      <c r="C18" s="55" t="s">
        <v>73</v>
      </c>
      <c r="D18" s="56" t="s">
        <v>45</v>
      </c>
      <c r="E18" s="56" t="s">
        <v>74</v>
      </c>
      <c r="F18" s="95">
        <v>10.7</v>
      </c>
      <c r="G18" s="57"/>
      <c r="H18" s="98"/>
      <c r="I18" s="99"/>
      <c r="J18" s="99">
        <v>10.7</v>
      </c>
      <c r="K18" s="103"/>
      <c r="L18" s="101"/>
      <c r="M18" s="94"/>
      <c r="N18" s="61">
        <f t="shared" si="1"/>
        <v>10.7</v>
      </c>
      <c r="O18" s="62"/>
      <c r="P18" s="63">
        <f t="shared" si="2"/>
      </c>
      <c r="Q18" s="51"/>
      <c r="R18" s="135">
        <v>14.54</v>
      </c>
    </row>
    <row r="19" spans="1:18" ht="30" customHeight="1">
      <c r="A19" s="107">
        <v>9</v>
      </c>
      <c r="B19" s="93">
        <v>41646</v>
      </c>
      <c r="C19" s="55" t="s">
        <v>73</v>
      </c>
      <c r="D19" s="56" t="s">
        <v>45</v>
      </c>
      <c r="E19" s="56" t="s">
        <v>74</v>
      </c>
      <c r="F19" s="96">
        <v>13.9</v>
      </c>
      <c r="G19" s="57"/>
      <c r="H19" s="98"/>
      <c r="I19" s="99"/>
      <c r="J19" s="99">
        <v>13.9</v>
      </c>
      <c r="K19" s="103"/>
      <c r="L19" s="101"/>
      <c r="M19" s="94"/>
      <c r="N19" s="61">
        <f t="shared" si="1"/>
        <v>13.9</v>
      </c>
      <c r="O19" s="62"/>
      <c r="P19" s="63">
        <f t="shared" si="2"/>
      </c>
      <c r="Q19" s="51"/>
      <c r="R19" s="135">
        <v>18.91</v>
      </c>
    </row>
    <row r="20" spans="1:18" ht="30" customHeight="1">
      <c r="A20" s="53">
        <v>10</v>
      </c>
      <c r="B20" s="93">
        <v>41645</v>
      </c>
      <c r="C20" s="55" t="s">
        <v>73</v>
      </c>
      <c r="D20" s="56" t="s">
        <v>46</v>
      </c>
      <c r="E20" s="56" t="s">
        <v>74</v>
      </c>
      <c r="F20" s="96">
        <v>33</v>
      </c>
      <c r="G20" s="57"/>
      <c r="H20" s="98"/>
      <c r="I20" s="99"/>
      <c r="J20" s="99"/>
      <c r="K20" s="103"/>
      <c r="L20" s="101"/>
      <c r="M20" s="94">
        <v>33</v>
      </c>
      <c r="N20" s="61">
        <f t="shared" si="1"/>
        <v>33</v>
      </c>
      <c r="O20" s="62"/>
      <c r="P20" s="63">
        <f t="shared" si="2"/>
      </c>
      <c r="Q20" s="51"/>
      <c r="R20" s="135">
        <v>44.84</v>
      </c>
    </row>
    <row r="21" spans="1:18" ht="30" customHeight="1">
      <c r="A21" s="107">
        <v>11</v>
      </c>
      <c r="B21" s="93"/>
      <c r="C21" s="55"/>
      <c r="D21" s="56"/>
      <c r="E21" s="56"/>
      <c r="F21" s="96"/>
      <c r="G21" s="57"/>
      <c r="H21" s="98"/>
      <c r="I21" s="99"/>
      <c r="J21" s="100"/>
      <c r="K21" s="104"/>
      <c r="L21" s="101"/>
      <c r="M21" s="94"/>
      <c r="N21" s="61">
        <f t="shared" si="1"/>
        <v>0</v>
      </c>
      <c r="O21" s="62"/>
      <c r="P21" s="63"/>
      <c r="Q21" s="51"/>
      <c r="R21" s="135"/>
    </row>
    <row r="22" ht="30" customHeight="1"/>
    <row r="23" spans="1:18" ht="18.75" customHeight="1">
      <c r="A23" s="65"/>
      <c r="B23" s="66"/>
      <c r="C23" s="66"/>
      <c r="D23" s="66"/>
      <c r="E23" s="66"/>
      <c r="F23" s="97"/>
      <c r="G23" s="66"/>
      <c r="H23" s="66"/>
      <c r="I23" s="66"/>
      <c r="J23" s="66"/>
      <c r="K23" s="66"/>
      <c r="L23" s="66"/>
      <c r="M23" s="66"/>
      <c r="N23" s="67"/>
      <c r="O23" s="66"/>
      <c r="P23" s="66"/>
      <c r="Q23" s="68"/>
      <c r="R23" s="69"/>
    </row>
    <row r="24" spans="1:18" ht="18.75" customHeight="1">
      <c r="A24" s="70"/>
      <c r="B24" s="71"/>
      <c r="C24" s="72"/>
      <c r="D24" s="73"/>
      <c r="E24" s="74"/>
      <c r="F24" s="75"/>
      <c r="G24" s="76"/>
      <c r="H24" s="77"/>
      <c r="I24" s="77"/>
      <c r="J24" s="78"/>
      <c r="K24" s="78"/>
      <c r="L24" s="77"/>
      <c r="M24" s="77"/>
      <c r="N24" s="79"/>
      <c r="O24" s="80"/>
      <c r="P24" s="81"/>
      <c r="Q24" s="68"/>
      <c r="R24" s="5"/>
    </row>
    <row r="25" spans="1:18" ht="18.75" customHeight="1">
      <c r="A25" s="82"/>
      <c r="B25" s="83" t="s">
        <v>36</v>
      </c>
      <c r="C25" s="83"/>
      <c r="D25" s="83"/>
      <c r="E25" s="75"/>
      <c r="F25" s="75"/>
      <c r="G25" s="83" t="s">
        <v>37</v>
      </c>
      <c r="H25" s="83"/>
      <c r="I25" s="83"/>
      <c r="J25" s="75"/>
      <c r="K25" s="75"/>
      <c r="L25" s="83" t="s">
        <v>38</v>
      </c>
      <c r="M25" s="83"/>
      <c r="N25" s="84"/>
      <c r="O25" s="75"/>
      <c r="P25" s="81"/>
      <c r="Q25" s="68"/>
      <c r="R25" s="5"/>
    </row>
    <row r="26" spans="1:18" ht="18.75" customHeight="1">
      <c r="A26" s="8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5"/>
      <c r="O26" s="75"/>
      <c r="P26" s="81"/>
      <c r="Q26" s="68"/>
      <c r="R26" s="5"/>
    </row>
    <row r="27" spans="1:18" ht="18.75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7"/>
      <c r="P27" s="87"/>
      <c r="Q27" s="68"/>
      <c r="R27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scale="3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3" sqref="C3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06"/>
    </row>
    <row r="2" spans="1:6" ht="14.25">
      <c r="A2" t="s">
        <v>40</v>
      </c>
      <c r="C2" s="106"/>
      <c r="F2" s="106"/>
    </row>
    <row r="3" spans="2:9" ht="14.25">
      <c r="B3" t="s">
        <v>41</v>
      </c>
      <c r="C3" s="106">
        <f>SUM('Expense Value USD - Table 1'!P5)</f>
        <v>2357.49</v>
      </c>
      <c r="E3" t="s">
        <v>42</v>
      </c>
      <c r="F3" s="106">
        <v>1653.44</v>
      </c>
      <c r="H3" t="s">
        <v>43</v>
      </c>
      <c r="I3">
        <v>1639.12</v>
      </c>
    </row>
    <row r="4" spans="2:9" ht="14.25">
      <c r="B4" t="s">
        <v>64</v>
      </c>
      <c r="C4" s="106">
        <f>SUM('Expense Mex Pesos'!R5)</f>
        <v>583.5505215419502</v>
      </c>
      <c r="F4" s="106">
        <v>550</v>
      </c>
      <c r="I4">
        <v>0</v>
      </c>
    </row>
    <row r="5" spans="2:6" ht="14.25">
      <c r="B5" t="s">
        <v>82</v>
      </c>
      <c r="C5" s="106">
        <f>'Milan Italy'!R5</f>
        <v>667.7599999999999</v>
      </c>
      <c r="F5" s="106"/>
    </row>
    <row r="6" spans="3:6" ht="14.25">
      <c r="C6" s="106">
        <v>0</v>
      </c>
      <c r="F6" s="106"/>
    </row>
    <row r="7" ht="14.25">
      <c r="C7" s="106"/>
    </row>
    <row r="8" spans="3:9" ht="14.25">
      <c r="C8" s="106">
        <v>0</v>
      </c>
      <c r="F8" s="106">
        <f>SUM(F3-F4)</f>
        <v>1103.44</v>
      </c>
      <c r="I8">
        <f>SUM(I3:I6)</f>
        <v>1639.12</v>
      </c>
    </row>
    <row r="9" ht="14.25">
      <c r="C9" s="106"/>
    </row>
    <row r="10" ht="14.25">
      <c r="C10" s="106"/>
    </row>
    <row r="11" spans="2:3" ht="14.25">
      <c r="B11" t="s">
        <v>44</v>
      </c>
      <c r="C11" s="106">
        <f>SUM(C3:C9)</f>
        <v>3608.80052154195</v>
      </c>
    </row>
    <row r="12" ht="14.25">
      <c r="C12" s="106"/>
    </row>
    <row r="13" ht="14.25">
      <c r="C13" s="106"/>
    </row>
    <row r="14" ht="14.25">
      <c r="C14" s="106"/>
    </row>
    <row r="15" ht="14.25">
      <c r="C15" s="10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A22" sqref="A22:E22"/>
    </sheetView>
  </sheetViews>
  <sheetFormatPr defaultColWidth="7.59765625" defaultRowHeight="14.25"/>
  <cols>
    <col min="1" max="1" width="39" style="120" customWidth="1"/>
    <col min="2" max="2" width="14.59765625" style="120" customWidth="1"/>
    <col min="3" max="3" width="10.8984375" style="120" customWidth="1"/>
    <col min="4" max="4" width="15.8984375" style="120" customWidth="1"/>
    <col min="5" max="16384" width="7.59765625" style="120" customWidth="1"/>
  </cols>
  <sheetData>
    <row r="1" ht="42.75" customHeight="1"/>
    <row r="2" spans="1:4" ht="21">
      <c r="A2" s="173" t="s">
        <v>47</v>
      </c>
      <c r="B2" s="173"/>
      <c r="C2" s="173"/>
      <c r="D2" s="173"/>
    </row>
    <row r="3" spans="1:4" ht="21">
      <c r="A3" s="173" t="s">
        <v>48</v>
      </c>
      <c r="B3" s="173"/>
      <c r="C3" s="173"/>
      <c r="D3" s="173"/>
    </row>
    <row r="4" spans="1:4" ht="21">
      <c r="A4" s="173" t="s">
        <v>49</v>
      </c>
      <c r="B4" s="173"/>
      <c r="C4" s="173"/>
      <c r="D4" s="173"/>
    </row>
    <row r="5" spans="1:4" ht="21">
      <c r="A5" s="173"/>
      <c r="B5" s="173"/>
      <c r="C5" s="173"/>
      <c r="D5" s="173"/>
    </row>
    <row r="6" spans="1:4" ht="21">
      <c r="A6" s="173" t="s">
        <v>50</v>
      </c>
      <c r="B6" s="173"/>
      <c r="C6" s="173"/>
      <c r="D6" s="173"/>
    </row>
    <row r="7" spans="1:4" ht="21">
      <c r="A7" s="173" t="s">
        <v>88</v>
      </c>
      <c r="B7" s="173"/>
      <c r="C7" s="173"/>
      <c r="D7" s="173"/>
    </row>
    <row r="8" spans="1:4" ht="21">
      <c r="A8" s="173"/>
      <c r="B8" s="173"/>
      <c r="C8" s="173"/>
      <c r="D8" s="173"/>
    </row>
    <row r="9" ht="21">
      <c r="A9" s="121" t="s">
        <v>89</v>
      </c>
    </row>
    <row r="10" ht="17.25" customHeight="1">
      <c r="A10" s="122"/>
    </row>
    <row r="11" spans="1:4" s="124" customFormat="1" ht="19.5" customHeight="1">
      <c r="A11" s="123" t="s">
        <v>51</v>
      </c>
      <c r="B11" s="131" t="str">
        <f>'Expense Value USD - Table 1'!G1</f>
        <v>01_02</v>
      </c>
      <c r="D11" s="125">
        <v>6666.67</v>
      </c>
    </row>
    <row r="12" spans="1:4" s="124" customFormat="1" ht="19.5" customHeight="1">
      <c r="A12" s="123" t="s">
        <v>52</v>
      </c>
      <c r="B12" s="131" t="str">
        <f>'Expense Value USD - Table 1'!G1</f>
        <v>01_02</v>
      </c>
      <c r="D12" s="125">
        <f>'Calculation page'!C11</f>
        <v>3608.80052154195</v>
      </c>
    </row>
    <row r="13" spans="1:4" s="124" customFormat="1" ht="19.5" customHeight="1">
      <c r="A13" s="123" t="s">
        <v>63</v>
      </c>
      <c r="B13" s="131" t="str">
        <f>'Expense Value USD - Table 1'!G1</f>
        <v>01_02</v>
      </c>
      <c r="D13" s="125">
        <f>'Calculation page'!I8</f>
        <v>1639.12</v>
      </c>
    </row>
    <row r="14" spans="1:4" s="124" customFormat="1" ht="19.5" customHeight="1">
      <c r="A14" s="123" t="s">
        <v>90</v>
      </c>
      <c r="B14" s="131" t="str">
        <f>'Expense Value USD - Table 1'!G1</f>
        <v>01_02</v>
      </c>
      <c r="D14" s="125">
        <f>'Calculation page'!F8</f>
        <v>1103.44</v>
      </c>
    </row>
    <row r="15" spans="1:4" s="124" customFormat="1" ht="19.5" customHeight="1">
      <c r="A15" s="123"/>
      <c r="B15" s="123"/>
      <c r="D15" s="125"/>
    </row>
    <row r="16" spans="1:4" s="124" customFormat="1" ht="19.5" customHeight="1" thickBot="1">
      <c r="A16" s="123"/>
      <c r="D16" s="125"/>
    </row>
    <row r="17" spans="1:4" s="124" customFormat="1" ht="19.5" customHeight="1" thickTop="1">
      <c r="A17" s="126"/>
      <c r="B17" s="126"/>
      <c r="C17" s="127" t="s">
        <v>53</v>
      </c>
      <c r="D17" s="128">
        <f>SUM(D11:D15)</f>
        <v>13018.030521541948</v>
      </c>
    </row>
    <row r="18" spans="1:5" s="124" customFormat="1" ht="19.5" customHeight="1">
      <c r="A18" s="129"/>
      <c r="B18" s="129"/>
      <c r="C18" s="129"/>
      <c r="D18" s="129"/>
      <c r="E18" s="129"/>
    </row>
    <row r="19" spans="1:5" s="124" customFormat="1" ht="19.5" customHeight="1">
      <c r="A19" s="174" t="s">
        <v>54</v>
      </c>
      <c r="B19" s="174"/>
      <c r="C19" s="174"/>
      <c r="D19" s="174"/>
      <c r="E19" s="174"/>
    </row>
    <row r="20" spans="1:5" s="124" customFormat="1" ht="19.5" customHeight="1">
      <c r="A20" s="174"/>
      <c r="B20" s="174"/>
      <c r="C20" s="174"/>
      <c r="D20" s="174"/>
      <c r="E20" s="174"/>
    </row>
    <row r="21" spans="1:5" s="124" customFormat="1" ht="19.5" customHeight="1">
      <c r="A21" s="170" t="s">
        <v>55</v>
      </c>
      <c r="B21" s="170"/>
      <c r="C21" s="170"/>
      <c r="D21" s="170"/>
      <c r="E21" s="170"/>
    </row>
    <row r="22" spans="1:5" s="124" customFormat="1" ht="19.5" customHeight="1">
      <c r="A22" s="170" t="s">
        <v>56</v>
      </c>
      <c r="B22" s="170"/>
      <c r="C22" s="170"/>
      <c r="D22" s="170"/>
      <c r="E22" s="170"/>
    </row>
    <row r="23" spans="1:5" s="124" customFormat="1" ht="19.5" customHeight="1">
      <c r="A23" s="170" t="s">
        <v>57</v>
      </c>
      <c r="B23" s="170"/>
      <c r="C23" s="170"/>
      <c r="D23" s="170"/>
      <c r="E23" s="170"/>
    </row>
    <row r="24" spans="1:5" s="124" customFormat="1" ht="19.5" customHeight="1">
      <c r="A24" s="170"/>
      <c r="B24" s="170"/>
      <c r="C24" s="170"/>
      <c r="D24" s="170"/>
      <c r="E24" s="170"/>
    </row>
    <row r="25" spans="1:5" s="124" customFormat="1" ht="19.5" customHeight="1">
      <c r="A25" s="170" t="s">
        <v>58</v>
      </c>
      <c r="B25" s="170"/>
      <c r="C25" s="170"/>
      <c r="D25" s="170"/>
      <c r="E25" s="170"/>
    </row>
    <row r="26" spans="1:5" s="124" customFormat="1" ht="19.5" customHeight="1">
      <c r="A26" s="170" t="s">
        <v>59</v>
      </c>
      <c r="B26" s="170"/>
      <c r="C26" s="170"/>
      <c r="D26" s="170"/>
      <c r="E26" s="170"/>
    </row>
    <row r="27" spans="1:5" s="124" customFormat="1" ht="19.5" customHeight="1">
      <c r="A27" s="170" t="s">
        <v>60</v>
      </c>
      <c r="B27" s="170"/>
      <c r="C27" s="170"/>
      <c r="D27" s="170"/>
      <c r="E27" s="170"/>
    </row>
    <row r="28" spans="1:5" s="124" customFormat="1" ht="19.5" customHeight="1">
      <c r="A28" s="171"/>
      <c r="B28" s="171"/>
      <c r="C28" s="171"/>
      <c r="D28" s="171"/>
      <c r="E28" s="171"/>
    </row>
    <row r="29" spans="1:5" s="124" customFormat="1" ht="19.5" customHeight="1">
      <c r="A29" s="172" t="s">
        <v>61</v>
      </c>
      <c r="B29" s="172"/>
      <c r="C29" s="172"/>
      <c r="D29" s="172"/>
      <c r="E29" s="172"/>
    </row>
    <row r="30" ht="21">
      <c r="A30" s="120" t="s">
        <v>62</v>
      </c>
    </row>
    <row r="34" spans="1:4" s="130" customFormat="1" ht="21">
      <c r="A34" s="120"/>
      <c r="B34" s="120"/>
      <c r="C34" s="120"/>
      <c r="D34" s="120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" right="0.7" top="0.75" bottom="0.75" header="0.3" footer="0.3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2014-03-25T11:29:25Z</cp:lastPrinted>
  <dcterms:created xsi:type="dcterms:W3CDTF">2012-08-30T12:36:15Z</dcterms:created>
  <dcterms:modified xsi:type="dcterms:W3CDTF">2014-03-25T11:45:35Z</dcterms:modified>
  <cp:category/>
  <cp:version/>
  <cp:contentType/>
  <cp:contentStatus/>
</cp:coreProperties>
</file>