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4"/>
  </bookViews>
  <sheets>
    <sheet name="Nota spese QAR" sheetId="4" r:id="rId1"/>
    <sheet name="Nota spese KD" sheetId="5" r:id="rId2"/>
    <sheet name="Nota spese EURO" sheetId="6" r:id="rId3"/>
    <sheet name="Nota spese RON" sheetId="7" r:id="rId4"/>
    <sheet name="Nota spese LTL" sheetId="8" r:id="rId5"/>
  </sheets>
  <calcPr calcId="125725"/>
</workbook>
</file>

<file path=xl/calcChain.xml><?xml version="1.0" encoding="utf-8"?>
<calcChain xmlns="http://schemas.openxmlformats.org/spreadsheetml/2006/main">
  <c r="R3" i="8"/>
  <c r="R1"/>
  <c r="P16"/>
  <c r="H16"/>
  <c r="N16" s="1"/>
  <c r="P15"/>
  <c r="N15"/>
  <c r="H15"/>
  <c r="P14"/>
  <c r="H14"/>
  <c r="N14" s="1"/>
  <c r="P37" i="6"/>
  <c r="H37"/>
  <c r="N37" s="1"/>
  <c r="P36"/>
  <c r="H36"/>
  <c r="N36" s="1"/>
  <c r="P35"/>
  <c r="H35"/>
  <c r="N35" s="1"/>
  <c r="P34"/>
  <c r="N34"/>
  <c r="H34"/>
  <c r="P33"/>
  <c r="H33"/>
  <c r="N33" s="1"/>
  <c r="P32"/>
  <c r="N32"/>
  <c r="H32"/>
  <c r="P31"/>
  <c r="H31"/>
  <c r="N31" s="1"/>
  <c r="P30"/>
  <c r="N30"/>
  <c r="H30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N11"/>
  <c r="N12"/>
  <c r="N13"/>
  <c r="N14"/>
  <c r="R5" i="5"/>
  <c r="R3"/>
  <c r="R2"/>
  <c r="R1"/>
  <c r="R11"/>
  <c r="R2" i="8"/>
  <c r="P18"/>
  <c r="H18"/>
  <c r="N18" s="1"/>
  <c r="P17"/>
  <c r="H17"/>
  <c r="N17" s="1"/>
  <c r="P13"/>
  <c r="H13"/>
  <c r="N13" s="1"/>
  <c r="P12"/>
  <c r="H12"/>
  <c r="N12" s="1"/>
  <c r="H11"/>
  <c r="N11" s="1"/>
  <c r="P22"/>
  <c r="H22"/>
  <c r="N22" s="1"/>
  <c r="P21"/>
  <c r="H21"/>
  <c r="N21" s="1"/>
  <c r="P20"/>
  <c r="H20"/>
  <c r="N20" s="1"/>
  <c r="P19"/>
  <c r="H19"/>
  <c r="N19" s="1"/>
  <c r="O7"/>
  <c r="M7"/>
  <c r="L7"/>
  <c r="K7"/>
  <c r="J7"/>
  <c r="I7"/>
  <c r="G7"/>
  <c r="P3"/>
  <c r="R5" i="7"/>
  <c r="R1"/>
  <c r="R12"/>
  <c r="R3"/>
  <c r="P16"/>
  <c r="N16"/>
  <c r="P15"/>
  <c r="N15"/>
  <c r="P14"/>
  <c r="N14"/>
  <c r="P13"/>
  <c r="N13"/>
  <c r="H13"/>
  <c r="P12"/>
  <c r="H12"/>
  <c r="N12" s="1"/>
  <c r="N11"/>
  <c r="R3" i="4"/>
  <c r="R1"/>
  <c r="N17" i="7"/>
  <c r="N18"/>
  <c r="N19"/>
  <c r="N20"/>
  <c r="N21"/>
  <c r="N22"/>
  <c r="N23"/>
  <c r="N24"/>
  <c r="N25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P24"/>
  <c r="H24"/>
  <c r="P23"/>
  <c r="H23"/>
  <c r="P22"/>
  <c r="H22"/>
  <c r="P21"/>
  <c r="H21"/>
  <c r="P20"/>
  <c r="H20"/>
  <c r="P19"/>
  <c r="H19"/>
  <c r="P18"/>
  <c r="P17"/>
  <c r="O7"/>
  <c r="M7"/>
  <c r="L7"/>
  <c r="K7"/>
  <c r="J7"/>
  <c r="I7"/>
  <c r="H7"/>
  <c r="G7"/>
  <c r="P3"/>
  <c r="P40" i="6"/>
  <c r="H40"/>
  <c r="N40" s="1"/>
  <c r="P39"/>
  <c r="H39"/>
  <c r="N39" s="1"/>
  <c r="P38"/>
  <c r="H38"/>
  <c r="N38" s="1"/>
  <c r="P14"/>
  <c r="H14"/>
  <c r="P13"/>
  <c r="H13"/>
  <c r="H12"/>
  <c r="H11"/>
  <c r="O7"/>
  <c r="P3" s="1"/>
  <c r="M7"/>
  <c r="L7"/>
  <c r="K7"/>
  <c r="J7"/>
  <c r="I7"/>
  <c r="H7"/>
  <c r="G7"/>
  <c r="P14" i="5"/>
  <c r="H14"/>
  <c r="N14" s="1"/>
  <c r="P13"/>
  <c r="N13"/>
  <c r="H13"/>
  <c r="P12"/>
  <c r="H12"/>
  <c r="N12" s="1"/>
  <c r="P11"/>
  <c r="N11"/>
  <c r="H11"/>
  <c r="N15"/>
  <c r="N16"/>
  <c r="P16"/>
  <c r="H16"/>
  <c r="P15"/>
  <c r="H15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O7"/>
  <c r="M7"/>
  <c r="L7"/>
  <c r="K7"/>
  <c r="J7"/>
  <c r="I7"/>
  <c r="H7"/>
  <c r="G7"/>
  <c r="P3"/>
  <c r="R5" i="8" l="1"/>
  <c r="H7"/>
  <c r="P1" s="1"/>
  <c r="P5" s="1"/>
  <c r="N7"/>
  <c r="P7"/>
  <c r="P1" i="7"/>
  <c r="P5" s="1"/>
  <c r="N7"/>
  <c r="P7" s="1"/>
  <c r="P1" i="6"/>
  <c r="P5" s="1"/>
  <c r="N7"/>
  <c r="P1" i="5"/>
  <c r="P5" s="1"/>
  <c r="N7"/>
  <c r="R2" i="4"/>
  <c r="R5"/>
  <c r="M1" i="8" l="1"/>
  <c r="M1" i="7"/>
  <c r="M1" i="6"/>
  <c r="P7"/>
  <c r="M1" i="5"/>
  <c r="P7"/>
  <c r="P18" i="4"/>
  <c r="H18"/>
  <c r="N18" s="1"/>
  <c r="P17"/>
  <c r="H17"/>
  <c r="N17" s="1"/>
  <c r="P16"/>
  <c r="H16"/>
  <c r="N16" s="1"/>
  <c r="N15"/>
  <c r="N14"/>
  <c r="N13"/>
  <c r="N12"/>
  <c r="N11"/>
  <c r="O7" l="1"/>
  <c r="P3" s="1"/>
  <c r="L7"/>
  <c r="I7"/>
  <c r="M7"/>
  <c r="J7"/>
  <c r="K7"/>
  <c r="H19"/>
  <c r="N19" s="1"/>
  <c r="N7" s="1"/>
  <c r="H20"/>
  <c r="N20" s="1"/>
  <c r="H21"/>
  <c r="N21" s="1"/>
  <c r="H22"/>
  <c r="N22" s="1"/>
  <c r="H23"/>
  <c r="N23" s="1"/>
  <c r="H24"/>
  <c r="N24" s="1"/>
  <c r="H25"/>
  <c r="N25" s="1"/>
  <c r="H26"/>
  <c r="N26" s="1"/>
  <c r="H27"/>
  <c r="H28"/>
  <c r="H29"/>
  <c r="H30"/>
  <c r="H31"/>
  <c r="H32"/>
  <c r="H33"/>
  <c r="H34"/>
  <c r="H35"/>
  <c r="H36"/>
  <c r="H37"/>
  <c r="H38"/>
  <c r="H39"/>
  <c r="H40"/>
  <c r="N27"/>
  <c r="N28"/>
  <c r="N29"/>
  <c r="N30"/>
  <c r="N31"/>
  <c r="N32"/>
  <c r="N33"/>
  <c r="N34"/>
  <c r="N35"/>
  <c r="N36"/>
  <c r="N37"/>
  <c r="N38"/>
  <c r="N39"/>
  <c r="N40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G7"/>
  <c r="H7" l="1"/>
  <c r="P1" s="1"/>
  <c r="P5" s="1"/>
  <c r="M1" l="1"/>
  <c r="P7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<sst xmlns="http://schemas.openxmlformats.org/spreadsheetml/2006/main" count="398" uniqueCount="96">
  <si>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</si>
  <si>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</si>
  <si>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</si>
  <si>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</si>
  <si>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</si>
  <si>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</si>
  <si>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</si>
  <si>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</si>
  <si>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</si>
  <si>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</si>
  <si>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</si>
  <si>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</si>
  <si>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</si>
  <si>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</si>
  <si>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</si>
  <si>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</si>
  <si>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</si>
  <si>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</si>
  <si>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</si>
  <si>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</si>
  <si>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</si>
  <si>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</si>
  <si>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</si>
  <si>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</si>
  <si>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</si>
  <si>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</si>
  <si>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</si>
  <si>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</si>
  <si>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</si>
  <si>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</si>
  <si>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</si>
  <si>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</si>
  <si>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</si>
  <si>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</si>
  <si>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</si>
  <si>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</si>
  <si>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</si>
  <si>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</si>
  <si>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</si>
  <si>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EMAD SHEHATA</t>
  </si>
  <si>
    <t>NO</t>
  </si>
  <si>
    <t>Visto Qatar</t>
  </si>
  <si>
    <t>Taxi Emad-Marco-Fulvio</t>
  </si>
  <si>
    <t>Cena Emad-Marco-Fulvio</t>
  </si>
  <si>
    <t>Medicina Fulvio</t>
  </si>
  <si>
    <t>Pranzo Emad-Marco-Fulvio</t>
  </si>
  <si>
    <t>(importi in Valuta Rial Qatar)</t>
  </si>
  <si>
    <t>01_01</t>
  </si>
  <si>
    <t>Marco Bettini</t>
  </si>
  <si>
    <t>Demo Qatar</t>
  </si>
  <si>
    <t>QAR</t>
  </si>
  <si>
    <t xml:space="preserve">Cena </t>
  </si>
  <si>
    <t>30/01/2014</t>
  </si>
  <si>
    <t>Cena Marco-Fulvio-Emad</t>
  </si>
  <si>
    <t>Colazione</t>
  </si>
  <si>
    <t>Demo Kuwait</t>
  </si>
  <si>
    <t>(importi in Valuta Kuwai Dinars)</t>
  </si>
  <si>
    <t>KD</t>
  </si>
  <si>
    <t>01_02</t>
  </si>
  <si>
    <t>Treno Firenze- Milano</t>
  </si>
  <si>
    <t>Italia</t>
  </si>
  <si>
    <t>€</t>
  </si>
  <si>
    <t>Prelievo Carta</t>
  </si>
  <si>
    <t>Taxi</t>
  </si>
  <si>
    <t>Milano Express</t>
  </si>
  <si>
    <t>Taxi Lithuania</t>
  </si>
  <si>
    <t>Lithuania</t>
  </si>
  <si>
    <t>Cena</t>
  </si>
  <si>
    <t>Bruxelles</t>
  </si>
  <si>
    <t>Cena Romania</t>
  </si>
  <si>
    <t>Trasporto Milano Express</t>
  </si>
  <si>
    <t>Taxi stazione-Casa</t>
  </si>
  <si>
    <t>Taxi  casa-Stazione</t>
  </si>
  <si>
    <t>Colazione Stefania-Emad</t>
  </si>
  <si>
    <t>Pranzo Stefania-Emad</t>
  </si>
  <si>
    <t>Austria</t>
  </si>
  <si>
    <t>Romania</t>
  </si>
  <si>
    <t>Vienna</t>
  </si>
  <si>
    <t>01_03</t>
  </si>
  <si>
    <t>(importi in Valuta EURO)</t>
  </si>
  <si>
    <t>Demo Lituania</t>
  </si>
  <si>
    <t>Demo Romania</t>
  </si>
  <si>
    <t>Demo Albania</t>
  </si>
  <si>
    <t>(importi in Valuta LTL)</t>
  </si>
  <si>
    <t>Taxi Romania</t>
  </si>
  <si>
    <t>Pranzo Romania</t>
  </si>
  <si>
    <t>Hotel Acqua</t>
  </si>
  <si>
    <t>01_04</t>
  </si>
  <si>
    <t>LTL</t>
  </si>
  <si>
    <t xml:space="preserve"> </t>
  </si>
  <si>
    <t>Prelievo Lithuania</t>
  </si>
  <si>
    <t>Pranzo Lithuania</t>
  </si>
  <si>
    <t>Hotel Cena</t>
  </si>
  <si>
    <t>01_05</t>
  </si>
  <si>
    <t>(importi in Valuta RON)</t>
  </si>
  <si>
    <t>RON</t>
  </si>
</sst>
</file>

<file path=xl/styles.xml><?xml version="1.0" encoding="utf-8"?>
<styleSheet xmlns="http://schemas.openxmlformats.org/spreadsheetml/2006/main">
  <numFmts count="12">
    <numFmt numFmtId="6" formatCode="&quot;€&quot;\ #,##0;[Red]\-&quot;€&quot;\ #,##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#,##0.00_ ;[Red]\-#,##0.00\ "/>
    <numFmt numFmtId="172" formatCode="#,##0.00_ ;\-#,##0.00\ "/>
    <numFmt numFmtId="173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38" fontId="1" fillId="0" borderId="13" xfId="0" applyNumberFormat="1" applyFont="1" applyBorder="1" applyAlignment="1" applyProtection="1">
      <alignment horizontal="center" vertical="center"/>
      <protection locked="0"/>
    </xf>
    <xf numFmtId="170" fontId="1" fillId="0" borderId="14" xfId="0" applyNumberFormat="1" applyFont="1" applyBorder="1" applyAlignment="1" applyProtection="1">
      <alignment horizontal="right" vertical="center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1" xfId="0" applyNumberFormat="1" applyFont="1" applyBorder="1" applyAlignment="1" applyProtection="1">
      <alignment horizontal="right" vertical="center"/>
      <protection locked="0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8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69" fontId="1" fillId="0" borderId="17" xfId="0" applyNumberFormat="1" applyFont="1" applyBorder="1" applyAlignment="1" applyProtection="1">
      <alignment horizontal="center" vertical="center"/>
      <protection locked="0"/>
    </xf>
    <xf numFmtId="170" fontId="1" fillId="0" borderId="23" xfId="0" applyNumberFormat="1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7" xfId="0" applyNumberFormat="1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vertical="center"/>
    </xf>
    <xf numFmtId="0" fontId="1" fillId="8" borderId="4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2" borderId="49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6" xfId="0" applyNumberFormat="1" applyFont="1" applyFill="1" applyBorder="1" applyAlignment="1" applyProtection="1">
      <alignment horizontal="center" vertical="center"/>
    </xf>
    <xf numFmtId="40" fontId="1" fillId="0" borderId="0" xfId="0" applyNumberFormat="1" applyFont="1" applyAlignment="1" applyProtection="1">
      <alignment vertical="center"/>
    </xf>
    <xf numFmtId="171" fontId="1" fillId="0" borderId="0" xfId="0" applyNumberFormat="1" applyFont="1" applyAlignment="1" applyProtection="1">
      <alignment vertical="center"/>
    </xf>
    <xf numFmtId="6" fontId="2" fillId="0" borderId="0" xfId="0" applyNumberFormat="1" applyFont="1" applyFill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vertical="center"/>
    </xf>
    <xf numFmtId="0" fontId="2" fillId="0" borderId="54" xfId="0" applyNumberFormat="1" applyFont="1" applyFill="1" applyBorder="1" applyAlignment="1" applyProtection="1">
      <alignment vertical="center"/>
    </xf>
    <xf numFmtId="172" fontId="1" fillId="3" borderId="20" xfId="1" applyNumberFormat="1" applyFont="1" applyFill="1" applyBorder="1" applyAlignment="1" applyProtection="1">
      <alignment horizontal="right" vertical="center"/>
    </xf>
    <xf numFmtId="173" fontId="2" fillId="0" borderId="0" xfId="0" applyNumberFormat="1" applyFont="1" applyAlignment="1" applyProtection="1">
      <alignment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Alignment="1" applyProtection="1">
      <alignment vertical="center" wrapText="1"/>
    </xf>
    <xf numFmtId="0" fontId="2" fillId="0" borderId="43" xfId="0" applyFont="1" applyFill="1" applyBorder="1" applyAlignment="1" applyProtection="1">
      <alignment vertical="center"/>
    </xf>
    <xf numFmtId="173" fontId="11" fillId="0" borderId="0" xfId="0" applyNumberFormat="1" applyFont="1" applyAlignment="1" applyProtection="1">
      <alignment vertical="center"/>
    </xf>
    <xf numFmtId="43" fontId="11" fillId="5" borderId="7" xfId="0" applyNumberFormat="1" applyFont="1" applyFill="1" applyBorder="1" applyAlignment="1" applyProtection="1">
      <alignment vertical="center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38" fontId="1" fillId="2" borderId="31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9" xfId="0" applyFont="1" applyFill="1" applyBorder="1" applyAlignment="1" applyProtection="1">
      <alignment horizontal="center" vertical="center" wrapText="1"/>
    </xf>
    <xf numFmtId="0" fontId="2" fillId="7" borderId="49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zoomScale="50" zoomScaleSheetLayoutView="50" workbookViewId="0">
      <selection activeCell="R15" sqref="R15"/>
    </sheetView>
  </sheetViews>
  <sheetFormatPr defaultRowHeight="18.75"/>
  <cols>
    <col min="1" max="1" width="6.7109375" style="1" customWidth="1"/>
    <col min="2" max="2" width="21.28515625" style="2" customWidth="1"/>
    <col min="3" max="3" width="27.7109375" style="2" customWidth="1"/>
    <col min="4" max="4" width="49.285156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84" t="s">
        <v>0</v>
      </c>
      <c r="C1" s="84"/>
      <c r="D1" s="85" t="s">
        <v>39</v>
      </c>
      <c r="E1" s="85"/>
      <c r="F1" s="41">
        <v>41640</v>
      </c>
      <c r="G1" s="40" t="s">
        <v>47</v>
      </c>
      <c r="L1" s="7" t="s">
        <v>28</v>
      </c>
      <c r="M1" s="3">
        <f>+P1-N7</f>
        <v>0</v>
      </c>
      <c r="N1" s="5" t="s">
        <v>1</v>
      </c>
      <c r="O1" s="6"/>
      <c r="P1" s="43">
        <f>SUM(H7:M7)</f>
        <v>1198.8200000000002</v>
      </c>
      <c r="Q1" s="3" t="s">
        <v>26</v>
      </c>
      <c r="R1" s="78">
        <f>SUM(R11:R16)</f>
        <v>245.15999999999997</v>
      </c>
    </row>
    <row r="2" spans="1:18" s="7" customFormat="1" ht="57.75" customHeight="1">
      <c r="A2" s="4"/>
      <c r="B2" s="86" t="s">
        <v>2</v>
      </c>
      <c r="C2" s="86"/>
      <c r="D2" s="85" t="s">
        <v>48</v>
      </c>
      <c r="E2" s="85"/>
      <c r="F2" s="8"/>
      <c r="G2" s="8"/>
      <c r="N2" s="9" t="s">
        <v>3</v>
      </c>
      <c r="O2" s="10"/>
      <c r="P2" s="48">
        <v>94</v>
      </c>
      <c r="Q2" s="3" t="s">
        <v>25</v>
      </c>
      <c r="R2" s="78">
        <f>SUM(R12:R13,R15)</f>
        <v>18.829999999999998</v>
      </c>
    </row>
    <row r="3" spans="1:18" s="7" customFormat="1" ht="35.25" customHeight="1">
      <c r="A3" s="4"/>
      <c r="B3" s="86" t="s">
        <v>24</v>
      </c>
      <c r="C3" s="86"/>
      <c r="D3" s="85" t="s">
        <v>40</v>
      </c>
      <c r="E3" s="85"/>
      <c r="N3" s="9" t="s">
        <v>4</v>
      </c>
      <c r="O3" s="10"/>
      <c r="P3" s="48">
        <f>+O7</f>
        <v>1104.8200000000002</v>
      </c>
      <c r="Q3" s="11"/>
      <c r="R3" s="78">
        <f>SUM(R11,R14,R16)</f>
        <v>226.32999999999998</v>
      </c>
    </row>
    <row r="4" spans="1:18" s="7" customFormat="1" ht="35.25" customHeight="1" thickBot="1">
      <c r="A4" s="4"/>
      <c r="D4" s="12"/>
      <c r="E4" s="12"/>
      <c r="F4" s="9" t="s">
        <v>19</v>
      </c>
      <c r="G4" s="52">
        <v>1</v>
      </c>
      <c r="H4" s="13"/>
      <c r="I4" s="13"/>
      <c r="J4" s="2"/>
      <c r="K4" s="2"/>
      <c r="L4" s="2"/>
      <c r="M4" s="2"/>
      <c r="N4" s="14" t="s">
        <v>5</v>
      </c>
      <c r="O4" s="15"/>
      <c r="P4" s="16"/>
      <c r="Q4" s="11"/>
      <c r="R4" s="78"/>
    </row>
    <row r="5" spans="1:18" s="7" customFormat="1" ht="43.5" customHeight="1" thickTop="1" thickBot="1">
      <c r="A5" s="4"/>
      <c r="B5" s="17" t="s">
        <v>6</v>
      </c>
      <c r="C5" s="18"/>
      <c r="D5" s="45">
        <v>6</v>
      </c>
      <c r="E5" s="12"/>
      <c r="F5" s="9" t="s">
        <v>7</v>
      </c>
      <c r="G5" s="52">
        <v>1.1100000000000001</v>
      </c>
      <c r="N5" s="87" t="s">
        <v>8</v>
      </c>
      <c r="O5" s="87"/>
      <c r="P5" s="44">
        <f>P1-P2-P3-P4</f>
        <v>0</v>
      </c>
      <c r="Q5" s="11"/>
      <c r="R5" s="78">
        <f>R1-R2-R3</f>
        <v>0</v>
      </c>
    </row>
    <row r="6" spans="1:18" s="7" customFormat="1" ht="43.5" customHeight="1" thickTop="1" thickBot="1">
      <c r="A6" s="4"/>
      <c r="B6" s="42" t="s">
        <v>46</v>
      </c>
      <c r="C6" s="42"/>
      <c r="D6" s="12"/>
      <c r="E6" s="12"/>
      <c r="F6" s="9" t="s">
        <v>9</v>
      </c>
      <c r="G6" s="70">
        <v>11.11</v>
      </c>
      <c r="N6" s="75"/>
      <c r="O6" s="76"/>
      <c r="P6" s="74"/>
      <c r="Q6" s="11"/>
    </row>
    <row r="7" spans="1:18" s="7" customFormat="1" ht="27" customHeight="1" thickTop="1" thickBot="1">
      <c r="A7" s="88" t="s">
        <v>27</v>
      </c>
      <c r="B7" s="89"/>
      <c r="C7" s="90"/>
      <c r="D7" s="91" t="s">
        <v>10</v>
      </c>
      <c r="E7" s="92"/>
      <c r="F7" s="92"/>
      <c r="G7" s="71">
        <f t="shared" ref="G7:O7" si="0">SUM(G11:G40)</f>
        <v>0</v>
      </c>
      <c r="H7" s="69">
        <f t="shared" si="0"/>
        <v>0</v>
      </c>
      <c r="I7" s="54">
        <f t="shared" si="0"/>
        <v>0</v>
      </c>
      <c r="J7" s="54">
        <f t="shared" si="0"/>
        <v>80</v>
      </c>
      <c r="K7" s="54">
        <f t="shared" si="0"/>
        <v>114</v>
      </c>
      <c r="L7" s="54">
        <f t="shared" si="0"/>
        <v>0</v>
      </c>
      <c r="M7" s="55">
        <f t="shared" si="0"/>
        <v>1004.82</v>
      </c>
      <c r="N7" s="53">
        <f t="shared" si="0"/>
        <v>1198.8200000000002</v>
      </c>
      <c r="O7" s="56">
        <f t="shared" si="0"/>
        <v>1104.8200000000002</v>
      </c>
      <c r="P7" s="11">
        <f>+N7-SUM(H7:M7)</f>
        <v>0</v>
      </c>
    </row>
    <row r="8" spans="1:18" ht="36" customHeight="1" thickTop="1" thickBot="1">
      <c r="A8" s="93"/>
      <c r="B8" s="94" t="s">
        <v>11</v>
      </c>
      <c r="C8" s="94" t="s">
        <v>12</v>
      </c>
      <c r="D8" s="95" t="s">
        <v>23</v>
      </c>
      <c r="E8" s="94" t="s">
        <v>30</v>
      </c>
      <c r="F8" s="97" t="s">
        <v>29</v>
      </c>
      <c r="G8" s="98" t="s">
        <v>13</v>
      </c>
      <c r="H8" s="100" t="s">
        <v>14</v>
      </c>
      <c r="I8" s="101" t="s">
        <v>32</v>
      </c>
      <c r="J8" s="102" t="s">
        <v>34</v>
      </c>
      <c r="K8" s="102" t="s">
        <v>33</v>
      </c>
      <c r="L8" s="103" t="s">
        <v>20</v>
      </c>
      <c r="M8" s="104"/>
      <c r="N8" s="114" t="s">
        <v>15</v>
      </c>
      <c r="O8" s="105" t="s">
        <v>16</v>
      </c>
      <c r="P8" s="106" t="s">
        <v>17</v>
      </c>
      <c r="Q8" s="2"/>
      <c r="R8" s="107" t="s">
        <v>35</v>
      </c>
    </row>
    <row r="9" spans="1:18" ht="36" customHeight="1" thickTop="1" thickBot="1">
      <c r="A9" s="93"/>
      <c r="B9" s="94" t="s">
        <v>11</v>
      </c>
      <c r="C9" s="94"/>
      <c r="D9" s="96"/>
      <c r="E9" s="94"/>
      <c r="F9" s="97"/>
      <c r="G9" s="99"/>
      <c r="H9" s="100" t="s">
        <v>32</v>
      </c>
      <c r="I9" s="101" t="s">
        <v>32</v>
      </c>
      <c r="J9" s="101"/>
      <c r="K9" s="101" t="s">
        <v>31</v>
      </c>
      <c r="L9" s="110" t="s">
        <v>21</v>
      </c>
      <c r="M9" s="112" t="s">
        <v>22</v>
      </c>
      <c r="N9" s="114"/>
      <c r="O9" s="105"/>
      <c r="P9" s="106"/>
      <c r="Q9" s="2"/>
      <c r="R9" s="108"/>
    </row>
    <row r="10" spans="1:18" ht="37.5" customHeight="1" thickTop="1" thickBot="1">
      <c r="A10" s="93"/>
      <c r="B10" s="94"/>
      <c r="C10" s="94"/>
      <c r="D10" s="96"/>
      <c r="E10" s="94"/>
      <c r="F10" s="97"/>
      <c r="G10" s="68" t="s">
        <v>18</v>
      </c>
      <c r="H10" s="100"/>
      <c r="I10" s="101"/>
      <c r="J10" s="101"/>
      <c r="K10" s="101"/>
      <c r="L10" s="111"/>
      <c r="M10" s="113"/>
      <c r="N10" s="114"/>
      <c r="O10" s="105"/>
      <c r="P10" s="106"/>
      <c r="Q10" s="2"/>
      <c r="R10" s="109"/>
    </row>
    <row r="11" spans="1:18" ht="30" customHeight="1" thickTop="1">
      <c r="A11" s="32">
        <v>1</v>
      </c>
      <c r="B11" s="19">
        <v>41666</v>
      </c>
      <c r="C11" s="34" t="s">
        <v>49</v>
      </c>
      <c r="D11" s="21" t="s">
        <v>41</v>
      </c>
      <c r="E11" s="21"/>
      <c r="F11" s="35" t="s">
        <v>50</v>
      </c>
      <c r="G11" s="23"/>
      <c r="H11" s="24"/>
      <c r="I11" s="25"/>
      <c r="J11" s="26"/>
      <c r="K11" s="49">
        <v>100</v>
      </c>
      <c r="L11" s="28"/>
      <c r="M11" s="29"/>
      <c r="N11" s="30">
        <f t="shared" ref="N11:N18" si="1">SUM(H11:M11)</f>
        <v>100</v>
      </c>
      <c r="O11" s="33">
        <v>100</v>
      </c>
      <c r="P11" s="31"/>
      <c r="Q11" s="2"/>
      <c r="R11" s="50">
        <v>20.47</v>
      </c>
    </row>
    <row r="12" spans="1:18" ht="30" customHeight="1">
      <c r="A12" s="32">
        <v>2</v>
      </c>
      <c r="B12" s="19">
        <v>41666</v>
      </c>
      <c r="C12" s="34" t="s">
        <v>49</v>
      </c>
      <c r="D12" s="21" t="s">
        <v>42</v>
      </c>
      <c r="E12" s="21"/>
      <c r="F12" s="35" t="s">
        <v>50</v>
      </c>
      <c r="G12" s="23"/>
      <c r="H12" s="24"/>
      <c r="I12" s="25"/>
      <c r="J12" s="26">
        <v>30</v>
      </c>
      <c r="K12" s="49"/>
      <c r="L12" s="28"/>
      <c r="M12" s="29"/>
      <c r="N12" s="30">
        <f t="shared" si="1"/>
        <v>30</v>
      </c>
      <c r="O12" s="33"/>
      <c r="P12" s="31"/>
      <c r="Q12" s="2"/>
      <c r="R12" s="50">
        <v>6.02</v>
      </c>
    </row>
    <row r="13" spans="1:18" ht="30" customHeight="1">
      <c r="A13" s="32">
        <v>3</v>
      </c>
      <c r="B13" s="19">
        <v>41666</v>
      </c>
      <c r="C13" s="34" t="s">
        <v>49</v>
      </c>
      <c r="D13" s="21" t="s">
        <v>42</v>
      </c>
      <c r="E13" s="21"/>
      <c r="F13" s="35" t="s">
        <v>50</v>
      </c>
      <c r="G13" s="23"/>
      <c r="H13" s="24"/>
      <c r="I13" s="25"/>
      <c r="J13" s="26">
        <v>50</v>
      </c>
      <c r="K13" s="49"/>
      <c r="L13" s="28"/>
      <c r="M13" s="29"/>
      <c r="N13" s="30">
        <f t="shared" si="1"/>
        <v>50</v>
      </c>
      <c r="O13" s="33"/>
      <c r="P13" s="31"/>
      <c r="Q13" s="2"/>
      <c r="R13" s="50">
        <v>10.029999999999999</v>
      </c>
    </row>
    <row r="14" spans="1:18" ht="30" customHeight="1">
      <c r="A14" s="32">
        <v>4</v>
      </c>
      <c r="B14" s="19">
        <v>41666</v>
      </c>
      <c r="C14" s="34" t="s">
        <v>49</v>
      </c>
      <c r="D14" s="21" t="s">
        <v>43</v>
      </c>
      <c r="E14" s="21"/>
      <c r="F14" s="35" t="s">
        <v>50</v>
      </c>
      <c r="G14" s="23"/>
      <c r="H14" s="24"/>
      <c r="I14" s="25"/>
      <c r="J14" s="26"/>
      <c r="K14" s="49"/>
      <c r="L14" s="28"/>
      <c r="M14" s="29">
        <v>604.82000000000005</v>
      </c>
      <c r="N14" s="30">
        <f t="shared" si="1"/>
        <v>604.82000000000005</v>
      </c>
      <c r="O14" s="33">
        <v>604.82000000000005</v>
      </c>
      <c r="P14" s="31"/>
      <c r="Q14" s="2"/>
      <c r="R14" s="50">
        <v>123.82</v>
      </c>
    </row>
    <row r="15" spans="1:18" ht="30" customHeight="1">
      <c r="A15" s="32">
        <v>5</v>
      </c>
      <c r="B15" s="19">
        <v>41667</v>
      </c>
      <c r="C15" s="34" t="s">
        <v>49</v>
      </c>
      <c r="D15" s="21" t="s">
        <v>44</v>
      </c>
      <c r="E15" s="21"/>
      <c r="F15" s="35" t="s">
        <v>50</v>
      </c>
      <c r="G15" s="23"/>
      <c r="H15" s="24"/>
      <c r="I15" s="25"/>
      <c r="J15" s="26"/>
      <c r="K15" s="49">
        <v>14</v>
      </c>
      <c r="L15" s="28"/>
      <c r="M15" s="29"/>
      <c r="N15" s="30">
        <f t="shared" si="1"/>
        <v>14</v>
      </c>
      <c r="O15" s="33"/>
      <c r="P15" s="31"/>
      <c r="Q15" s="2"/>
      <c r="R15" s="50">
        <v>2.78</v>
      </c>
    </row>
    <row r="16" spans="1:18" ht="30" customHeight="1">
      <c r="A16" s="32">
        <v>6</v>
      </c>
      <c r="B16" s="19">
        <v>41667</v>
      </c>
      <c r="C16" s="34" t="s">
        <v>49</v>
      </c>
      <c r="D16" s="21" t="s">
        <v>45</v>
      </c>
      <c r="E16" s="21"/>
      <c r="F16" s="35" t="s">
        <v>50</v>
      </c>
      <c r="G16" s="23"/>
      <c r="H16" s="24">
        <f t="shared" ref="H16:H18" si="2">IF($D$3="si",($G$5/$G$6*G16),IF($D$3="no",G16*$G$4,0))</f>
        <v>0</v>
      </c>
      <c r="I16" s="25"/>
      <c r="J16" s="26"/>
      <c r="K16" s="49"/>
      <c r="L16" s="28"/>
      <c r="M16" s="29">
        <v>400</v>
      </c>
      <c r="N16" s="30">
        <f t="shared" si="1"/>
        <v>400</v>
      </c>
      <c r="O16" s="33">
        <v>400</v>
      </c>
      <c r="P16" s="31" t="str">
        <f t="shared" ref="P16:P18" si="3">IF(F16="Milano","X","")</f>
        <v/>
      </c>
      <c r="Q16" s="2"/>
      <c r="R16" s="81">
        <v>82.04</v>
      </c>
    </row>
    <row r="17" spans="1:18" ht="30" customHeight="1">
      <c r="A17" s="32">
        <v>7</v>
      </c>
      <c r="B17" s="19"/>
      <c r="C17" s="34"/>
      <c r="D17" s="21"/>
      <c r="E17" s="21"/>
      <c r="F17" s="35"/>
      <c r="G17" s="23"/>
      <c r="H17" s="24">
        <f t="shared" si="2"/>
        <v>0</v>
      </c>
      <c r="I17" s="25"/>
      <c r="J17" s="26"/>
      <c r="K17" s="49"/>
      <c r="L17" s="28"/>
      <c r="M17" s="29"/>
      <c r="N17" s="30">
        <f t="shared" si="1"/>
        <v>0</v>
      </c>
      <c r="O17" s="33"/>
      <c r="P17" s="31" t="str">
        <f t="shared" si="3"/>
        <v/>
      </c>
      <c r="Q17" s="2"/>
      <c r="R17" s="50"/>
    </row>
    <row r="18" spans="1:18" ht="30" customHeight="1">
      <c r="A18" s="32">
        <v>8</v>
      </c>
      <c r="B18" s="19"/>
      <c r="C18" s="34"/>
      <c r="D18" s="21"/>
      <c r="E18" s="21"/>
      <c r="F18" s="35"/>
      <c r="G18" s="23"/>
      <c r="H18" s="24">
        <f t="shared" si="2"/>
        <v>0</v>
      </c>
      <c r="I18" s="25"/>
      <c r="J18" s="26"/>
      <c r="K18" s="49"/>
      <c r="L18" s="28"/>
      <c r="M18" s="29"/>
      <c r="N18" s="30">
        <f t="shared" si="1"/>
        <v>0</v>
      </c>
      <c r="O18" s="33"/>
      <c r="P18" s="31" t="str">
        <f t="shared" si="3"/>
        <v/>
      </c>
      <c r="Q18" s="2"/>
      <c r="R18" s="50"/>
    </row>
    <row r="19" spans="1:18" ht="30" customHeight="1">
      <c r="A19" s="32">
        <v>9</v>
      </c>
      <c r="B19" s="19"/>
      <c r="C19" s="34"/>
      <c r="D19" s="21"/>
      <c r="E19" s="21"/>
      <c r="F19" s="35"/>
      <c r="G19" s="23"/>
      <c r="H19" s="24">
        <f t="shared" ref="H19:H39" si="4">IF($D$3="si",($G$5/$G$6*G19),IF($D$3="no",G19*$G$4,0))</f>
        <v>0</v>
      </c>
      <c r="I19" s="25"/>
      <c r="J19" s="26"/>
      <c r="K19" s="49"/>
      <c r="L19" s="28"/>
      <c r="M19" s="29"/>
      <c r="N19" s="30">
        <f t="shared" ref="N19:N26" si="5">SUM(H19:M19)</f>
        <v>0</v>
      </c>
      <c r="O19" s="33"/>
      <c r="P19" s="31" t="str">
        <f t="shared" ref="P19:P40" si="6">IF(F19="Milano","X","")</f>
        <v/>
      </c>
      <c r="Q19" s="2"/>
      <c r="R19" s="50"/>
    </row>
    <row r="20" spans="1:18" ht="30" customHeight="1">
      <c r="A20" s="32">
        <v>10</v>
      </c>
      <c r="B20" s="19"/>
      <c r="C20" s="34"/>
      <c r="D20" s="21"/>
      <c r="E20" s="21"/>
      <c r="F20" s="35"/>
      <c r="G20" s="23"/>
      <c r="H20" s="24">
        <f t="shared" si="4"/>
        <v>0</v>
      </c>
      <c r="I20" s="25"/>
      <c r="J20" s="26"/>
      <c r="K20" s="49"/>
      <c r="L20" s="28"/>
      <c r="M20" s="29"/>
      <c r="N20" s="30">
        <f t="shared" si="5"/>
        <v>0</v>
      </c>
      <c r="O20" s="33"/>
      <c r="P20" s="31" t="str">
        <f t="shared" si="6"/>
        <v/>
      </c>
      <c r="Q20" s="2"/>
      <c r="R20" s="50"/>
    </row>
    <row r="21" spans="1:18" ht="30" customHeight="1">
      <c r="A21" s="32">
        <v>11</v>
      </c>
      <c r="B21" s="19"/>
      <c r="C21" s="34"/>
      <c r="D21" s="21"/>
      <c r="E21" s="21"/>
      <c r="F21" s="34"/>
      <c r="G21" s="23"/>
      <c r="H21" s="24">
        <f t="shared" si="4"/>
        <v>0</v>
      </c>
      <c r="I21" s="25"/>
      <c r="J21" s="27"/>
      <c r="K21" s="28"/>
      <c r="L21" s="28"/>
      <c r="M21" s="29"/>
      <c r="N21" s="30">
        <f t="shared" si="5"/>
        <v>0</v>
      </c>
      <c r="O21" s="33"/>
      <c r="P21" s="31" t="str">
        <f t="shared" si="6"/>
        <v/>
      </c>
      <c r="Q21" s="2"/>
      <c r="R21" s="50"/>
    </row>
    <row r="22" spans="1:18" ht="30" customHeight="1">
      <c r="A22" s="32">
        <v>12</v>
      </c>
      <c r="B22" s="19"/>
      <c r="C22" s="34"/>
      <c r="D22" s="21"/>
      <c r="E22" s="21"/>
      <c r="F22" s="34"/>
      <c r="G22" s="23"/>
      <c r="H22" s="24">
        <f t="shared" si="4"/>
        <v>0</v>
      </c>
      <c r="I22" s="26"/>
      <c r="J22" s="26"/>
      <c r="K22" s="49"/>
      <c r="L22" s="28"/>
      <c r="M22" s="29"/>
      <c r="N22" s="30">
        <f t="shared" si="5"/>
        <v>0</v>
      </c>
      <c r="O22" s="33"/>
      <c r="P22" s="31" t="str">
        <f t="shared" si="6"/>
        <v/>
      </c>
      <c r="Q22" s="2"/>
      <c r="R22" s="50"/>
    </row>
    <row r="23" spans="1:18" ht="30" customHeight="1">
      <c r="A23" s="32">
        <v>13</v>
      </c>
      <c r="B23" s="37"/>
      <c r="C23" s="34"/>
      <c r="D23" s="39"/>
      <c r="E23" s="35"/>
      <c r="F23" s="36"/>
      <c r="G23" s="23"/>
      <c r="H23" s="24">
        <f t="shared" si="4"/>
        <v>0</v>
      </c>
      <c r="I23" s="38"/>
      <c r="J23" s="27"/>
      <c r="K23" s="28"/>
      <c r="L23" s="28"/>
      <c r="M23" s="29"/>
      <c r="N23" s="30">
        <f t="shared" si="5"/>
        <v>0</v>
      </c>
      <c r="O23" s="33"/>
      <c r="P23" s="31" t="str">
        <f t="shared" si="6"/>
        <v/>
      </c>
      <c r="Q23" s="2"/>
      <c r="R23" s="50"/>
    </row>
    <row r="24" spans="1:18" ht="30" customHeight="1">
      <c r="A24" s="32">
        <v>14</v>
      </c>
      <c r="B24" s="37"/>
      <c r="C24" s="34"/>
      <c r="D24" s="39"/>
      <c r="E24" s="35"/>
      <c r="F24" s="36"/>
      <c r="G24" s="23"/>
      <c r="H24" s="24">
        <f t="shared" si="4"/>
        <v>0</v>
      </c>
      <c r="I24" s="38"/>
      <c r="J24" s="27"/>
      <c r="K24" s="28"/>
      <c r="L24" s="28"/>
      <c r="M24" s="29"/>
      <c r="N24" s="30">
        <f t="shared" si="5"/>
        <v>0</v>
      </c>
      <c r="O24" s="33"/>
      <c r="P24" s="31" t="str">
        <f t="shared" si="6"/>
        <v/>
      </c>
      <c r="Q24" s="2"/>
      <c r="R24" s="50"/>
    </row>
    <row r="25" spans="1:18" ht="30" customHeight="1">
      <c r="A25" s="32">
        <v>15</v>
      </c>
      <c r="B25" s="37"/>
      <c r="C25" s="34"/>
      <c r="D25" s="39"/>
      <c r="E25" s="35"/>
      <c r="F25" s="36"/>
      <c r="G25" s="23"/>
      <c r="H25" s="24">
        <f t="shared" si="4"/>
        <v>0</v>
      </c>
      <c r="I25" s="38"/>
      <c r="J25" s="27"/>
      <c r="K25" s="28"/>
      <c r="L25" s="28"/>
      <c r="M25" s="29"/>
      <c r="N25" s="30">
        <f t="shared" si="5"/>
        <v>0</v>
      </c>
      <c r="O25" s="33"/>
      <c r="P25" s="31" t="str">
        <f t="shared" si="6"/>
        <v/>
      </c>
      <c r="Q25" s="2"/>
      <c r="R25" s="50"/>
    </row>
    <row r="26" spans="1:18" ht="30" customHeight="1">
      <c r="A26" s="32">
        <v>16</v>
      </c>
      <c r="B26" s="37"/>
      <c r="C26" s="34"/>
      <c r="D26" s="39"/>
      <c r="E26" s="35"/>
      <c r="F26" s="36"/>
      <c r="G26" s="23"/>
      <c r="H26" s="24">
        <f t="shared" si="4"/>
        <v>0</v>
      </c>
      <c r="I26" s="38"/>
      <c r="J26" s="27"/>
      <c r="K26" s="28"/>
      <c r="L26" s="28"/>
      <c r="M26" s="29"/>
      <c r="N26" s="30">
        <f t="shared" si="5"/>
        <v>0</v>
      </c>
      <c r="O26" s="33"/>
      <c r="P26" s="31" t="str">
        <f t="shared" si="6"/>
        <v/>
      </c>
      <c r="Q26" s="2"/>
      <c r="R26" s="50"/>
    </row>
    <row r="27" spans="1:18" ht="30" customHeight="1">
      <c r="A27" s="32">
        <v>17</v>
      </c>
      <c r="B27" s="37"/>
      <c r="C27" s="34"/>
      <c r="D27" s="39"/>
      <c r="E27" s="35"/>
      <c r="F27" s="36"/>
      <c r="G27" s="23"/>
      <c r="H27" s="24">
        <f t="shared" si="4"/>
        <v>0</v>
      </c>
      <c r="I27" s="38"/>
      <c r="J27" s="27"/>
      <c r="K27" s="28"/>
      <c r="L27" s="28"/>
      <c r="M27" s="29"/>
      <c r="N27" s="30">
        <f>SUM(H27:M27)</f>
        <v>0</v>
      </c>
      <c r="O27" s="33"/>
      <c r="P27" s="31" t="str">
        <f t="shared" si="6"/>
        <v/>
      </c>
      <c r="Q27" s="2"/>
      <c r="R27" s="50"/>
    </row>
    <row r="28" spans="1:18" ht="30" customHeight="1">
      <c r="A28" s="32">
        <v>18</v>
      </c>
      <c r="B28" s="37"/>
      <c r="C28" s="34"/>
      <c r="D28" s="39"/>
      <c r="E28" s="35"/>
      <c r="F28" s="36"/>
      <c r="G28" s="23"/>
      <c r="H28" s="24">
        <f t="shared" si="4"/>
        <v>0</v>
      </c>
      <c r="I28" s="38"/>
      <c r="J28" s="27"/>
      <c r="K28" s="28"/>
      <c r="L28" s="28"/>
      <c r="M28" s="29"/>
      <c r="N28" s="30">
        <f t="shared" ref="N28:N38" si="7">SUM(H28:M28)</f>
        <v>0</v>
      </c>
      <c r="O28" s="33"/>
      <c r="P28" s="31" t="str">
        <f t="shared" si="6"/>
        <v/>
      </c>
      <c r="Q28" s="2"/>
      <c r="R28" s="50"/>
    </row>
    <row r="29" spans="1:18" ht="30" customHeight="1">
      <c r="A29" s="32">
        <v>19</v>
      </c>
      <c r="B29" s="37"/>
      <c r="C29" s="34"/>
      <c r="D29" s="39"/>
      <c r="E29" s="35"/>
      <c r="F29" s="36">
        <v>82</v>
      </c>
      <c r="G29" s="23"/>
      <c r="H29" s="24">
        <f t="shared" si="4"/>
        <v>0</v>
      </c>
      <c r="I29" s="38"/>
      <c r="J29" s="27"/>
      <c r="K29" s="28"/>
      <c r="L29" s="28"/>
      <c r="M29" s="29"/>
      <c r="N29" s="30">
        <f t="shared" si="7"/>
        <v>0</v>
      </c>
      <c r="O29" s="33"/>
      <c r="P29" s="31" t="str">
        <f t="shared" si="6"/>
        <v/>
      </c>
      <c r="Q29" s="2"/>
      <c r="R29" s="50"/>
    </row>
    <row r="30" spans="1:18" ht="30" customHeight="1">
      <c r="A30" s="32">
        <v>20</v>
      </c>
      <c r="B30" s="37"/>
      <c r="C30" s="34"/>
      <c r="D30" s="39"/>
      <c r="E30" s="35"/>
      <c r="F30" s="36"/>
      <c r="G30" s="23"/>
      <c r="H30" s="24">
        <f t="shared" si="4"/>
        <v>0</v>
      </c>
      <c r="I30" s="38"/>
      <c r="J30" s="27"/>
      <c r="K30" s="28"/>
      <c r="L30" s="28"/>
      <c r="M30" s="29"/>
      <c r="N30" s="30">
        <f t="shared" si="7"/>
        <v>0</v>
      </c>
      <c r="O30" s="33"/>
      <c r="P30" s="31" t="str">
        <f t="shared" si="6"/>
        <v/>
      </c>
      <c r="Q30" s="2"/>
      <c r="R30" s="50"/>
    </row>
    <row r="31" spans="1:18" ht="30" customHeight="1">
      <c r="A31" s="32">
        <v>21</v>
      </c>
      <c r="B31" s="37"/>
      <c r="C31" s="34"/>
      <c r="D31" s="39"/>
      <c r="E31" s="35"/>
      <c r="F31" s="36"/>
      <c r="G31" s="23"/>
      <c r="H31" s="24">
        <f t="shared" si="4"/>
        <v>0</v>
      </c>
      <c r="I31" s="38"/>
      <c r="J31" s="27"/>
      <c r="K31" s="28"/>
      <c r="L31" s="28"/>
      <c r="M31" s="29"/>
      <c r="N31" s="30">
        <f t="shared" si="7"/>
        <v>0</v>
      </c>
      <c r="O31" s="33"/>
      <c r="P31" s="31" t="str">
        <f t="shared" si="6"/>
        <v/>
      </c>
      <c r="Q31" s="2"/>
      <c r="R31" s="50"/>
    </row>
    <row r="32" spans="1:18" ht="30" customHeight="1">
      <c r="A32" s="32">
        <v>22</v>
      </c>
      <c r="B32" s="37"/>
      <c r="C32" s="34"/>
      <c r="D32" s="39"/>
      <c r="E32" s="35"/>
      <c r="F32" s="36"/>
      <c r="G32" s="23"/>
      <c r="H32" s="24">
        <f t="shared" si="4"/>
        <v>0</v>
      </c>
      <c r="I32" s="38"/>
      <c r="J32" s="27"/>
      <c r="K32" s="28"/>
      <c r="L32" s="28"/>
      <c r="M32" s="29"/>
      <c r="N32" s="30">
        <f t="shared" si="7"/>
        <v>0</v>
      </c>
      <c r="O32" s="33"/>
      <c r="P32" s="31" t="str">
        <f t="shared" si="6"/>
        <v/>
      </c>
      <c r="Q32" s="2"/>
      <c r="R32" s="50"/>
    </row>
    <row r="33" spans="1:18" ht="30" customHeight="1">
      <c r="A33" s="32">
        <v>23</v>
      </c>
      <c r="B33" s="37"/>
      <c r="C33" s="34"/>
      <c r="D33" s="39"/>
      <c r="E33" s="35"/>
      <c r="F33" s="36"/>
      <c r="G33" s="23"/>
      <c r="H33" s="24">
        <f t="shared" si="4"/>
        <v>0</v>
      </c>
      <c r="I33" s="38"/>
      <c r="J33" s="27"/>
      <c r="K33" s="28"/>
      <c r="L33" s="28"/>
      <c r="M33" s="29"/>
      <c r="N33" s="30">
        <f t="shared" si="7"/>
        <v>0</v>
      </c>
      <c r="O33" s="33"/>
      <c r="P33" s="31" t="str">
        <f t="shared" si="6"/>
        <v/>
      </c>
      <c r="Q33" s="2"/>
      <c r="R33" s="50"/>
    </row>
    <row r="34" spans="1:18" ht="30" customHeight="1">
      <c r="A34" s="32">
        <v>24</v>
      </c>
      <c r="B34" s="37"/>
      <c r="C34" s="34"/>
      <c r="D34" s="39"/>
      <c r="E34" s="35"/>
      <c r="F34" s="36"/>
      <c r="G34" s="23"/>
      <c r="H34" s="24">
        <f t="shared" si="4"/>
        <v>0</v>
      </c>
      <c r="I34" s="38"/>
      <c r="J34" s="27"/>
      <c r="K34" s="28"/>
      <c r="L34" s="28"/>
      <c r="M34" s="29"/>
      <c r="N34" s="30">
        <f t="shared" si="7"/>
        <v>0</v>
      </c>
      <c r="O34" s="33"/>
      <c r="P34" s="31" t="str">
        <f t="shared" si="6"/>
        <v/>
      </c>
      <c r="Q34" s="2"/>
      <c r="R34" s="50"/>
    </row>
    <row r="35" spans="1:18" ht="30" customHeight="1">
      <c r="A35" s="32">
        <v>25</v>
      </c>
      <c r="B35" s="37"/>
      <c r="C35" s="34"/>
      <c r="D35" s="39"/>
      <c r="E35" s="35"/>
      <c r="F35" s="36"/>
      <c r="G35" s="23"/>
      <c r="H35" s="24">
        <f t="shared" si="4"/>
        <v>0</v>
      </c>
      <c r="I35" s="38"/>
      <c r="J35" s="27"/>
      <c r="K35" s="28"/>
      <c r="L35" s="28"/>
      <c r="M35" s="29"/>
      <c r="N35" s="30">
        <f t="shared" si="7"/>
        <v>0</v>
      </c>
      <c r="O35" s="33"/>
      <c r="P35" s="31" t="str">
        <f t="shared" si="6"/>
        <v/>
      </c>
      <c r="Q35" s="2"/>
      <c r="R35" s="50"/>
    </row>
    <row r="36" spans="1:18" ht="30" customHeight="1">
      <c r="A36" s="32">
        <v>26</v>
      </c>
      <c r="B36" s="37"/>
      <c r="C36" s="34"/>
      <c r="D36" s="39"/>
      <c r="E36" s="35"/>
      <c r="F36" s="36"/>
      <c r="G36" s="23"/>
      <c r="H36" s="24">
        <f t="shared" si="4"/>
        <v>0</v>
      </c>
      <c r="I36" s="38"/>
      <c r="J36" s="27"/>
      <c r="K36" s="28"/>
      <c r="L36" s="28"/>
      <c r="M36" s="29"/>
      <c r="N36" s="30">
        <f t="shared" si="7"/>
        <v>0</v>
      </c>
      <c r="O36" s="33"/>
      <c r="P36" s="31" t="str">
        <f t="shared" si="6"/>
        <v/>
      </c>
      <c r="Q36" s="2"/>
      <c r="R36" s="50"/>
    </row>
    <row r="37" spans="1:18" ht="30" customHeight="1">
      <c r="A37" s="32">
        <v>27</v>
      </c>
      <c r="B37" s="37"/>
      <c r="C37" s="34"/>
      <c r="D37" s="39"/>
      <c r="E37" s="35"/>
      <c r="F37" s="36"/>
      <c r="G37" s="23"/>
      <c r="H37" s="24">
        <f>IF($D$3="si",($G$5/$G$6*G37),IF($D$3="no",G37*$G$4,0))</f>
        <v>0</v>
      </c>
      <c r="I37" s="38"/>
      <c r="J37" s="27"/>
      <c r="K37" s="28"/>
      <c r="L37" s="28"/>
      <c r="M37" s="29"/>
      <c r="N37" s="30">
        <f t="shared" si="7"/>
        <v>0</v>
      </c>
      <c r="O37" s="33"/>
      <c r="P37" s="31" t="str">
        <f t="shared" si="6"/>
        <v/>
      </c>
      <c r="Q37" s="2"/>
      <c r="R37" s="50"/>
    </row>
    <row r="38" spans="1:18" ht="30" customHeight="1">
      <c r="A38" s="32">
        <v>28</v>
      </c>
      <c r="B38" s="37"/>
      <c r="C38" s="34"/>
      <c r="D38" s="39"/>
      <c r="E38" s="35"/>
      <c r="F38" s="36"/>
      <c r="G38" s="23"/>
      <c r="H38" s="24">
        <f t="shared" si="4"/>
        <v>0</v>
      </c>
      <c r="I38" s="38"/>
      <c r="J38" s="27"/>
      <c r="K38" s="28"/>
      <c r="L38" s="28"/>
      <c r="M38" s="29"/>
      <c r="N38" s="30">
        <f t="shared" si="7"/>
        <v>0</v>
      </c>
      <c r="O38" s="33"/>
      <c r="P38" s="31" t="str">
        <f t="shared" si="6"/>
        <v/>
      </c>
      <c r="Q38" s="2"/>
      <c r="R38" s="50"/>
    </row>
    <row r="39" spans="1:18" ht="30" customHeight="1">
      <c r="A39" s="32">
        <v>29</v>
      </c>
      <c r="B39" s="37"/>
      <c r="C39" s="34"/>
      <c r="D39" s="39"/>
      <c r="E39" s="35"/>
      <c r="F39" s="36"/>
      <c r="G39" s="23"/>
      <c r="H39" s="24">
        <f t="shared" si="4"/>
        <v>0</v>
      </c>
      <c r="I39" s="38"/>
      <c r="J39" s="27"/>
      <c r="K39" s="28"/>
      <c r="L39" s="28"/>
      <c r="M39" s="29"/>
      <c r="N39" s="30">
        <f>SUM(H39:M39)</f>
        <v>0</v>
      </c>
      <c r="O39" s="33"/>
      <c r="P39" s="31" t="str">
        <f t="shared" si="6"/>
        <v/>
      </c>
      <c r="Q39" s="2"/>
      <c r="R39" s="50"/>
    </row>
    <row r="40" spans="1:18" ht="30" customHeight="1">
      <c r="A40" s="32">
        <v>30</v>
      </c>
      <c r="B40" s="37"/>
      <c r="C40" s="34"/>
      <c r="D40" s="39"/>
      <c r="E40" s="35"/>
      <c r="F40" s="36"/>
      <c r="G40" s="23"/>
      <c r="H40" s="24">
        <f>IF($D$3="si",($G$5/$G$6*G40),IF($D$3="no",G40*$G$4,0))</f>
        <v>0</v>
      </c>
      <c r="I40" s="38"/>
      <c r="J40" s="27"/>
      <c r="K40" s="28"/>
      <c r="L40" s="28"/>
      <c r="M40" s="29"/>
      <c r="N40" s="30">
        <f t="shared" ref="N40" si="8">SUM(H40:M40)</f>
        <v>0</v>
      </c>
      <c r="O40" s="33"/>
      <c r="P40" s="31" t="str">
        <f t="shared" si="6"/>
        <v/>
      </c>
      <c r="Q40" s="2"/>
      <c r="R40" s="50"/>
    </row>
    <row r="41" spans="1:18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8">
      <c r="A42" s="57"/>
      <c r="B42" s="58"/>
      <c r="C42" s="59"/>
      <c r="D42" s="60"/>
      <c r="E42" s="60"/>
      <c r="F42" s="61"/>
      <c r="G42" s="62"/>
      <c r="H42" s="63"/>
      <c r="I42" s="64"/>
      <c r="J42" s="64"/>
      <c r="K42" s="64"/>
      <c r="L42" s="64"/>
      <c r="M42" s="64"/>
      <c r="N42" s="65"/>
      <c r="O42" s="66"/>
      <c r="P42" s="67"/>
    </row>
    <row r="43" spans="1:18">
      <c r="A43" s="46"/>
      <c r="B43" s="51" t="s">
        <v>36</v>
      </c>
      <c r="C43" s="51"/>
      <c r="D43" s="51"/>
      <c r="E43" s="47"/>
      <c r="F43" s="47"/>
      <c r="G43" s="51" t="s">
        <v>38</v>
      </c>
      <c r="H43" s="51"/>
      <c r="I43" s="51"/>
      <c r="J43" s="47"/>
      <c r="K43" s="47"/>
      <c r="L43" s="51" t="s">
        <v>37</v>
      </c>
      <c r="M43" s="51"/>
      <c r="N43" s="51"/>
      <c r="O43" s="47"/>
      <c r="P43" s="67"/>
    </row>
    <row r="44" spans="1:18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67"/>
    </row>
    <row r="45" spans="1:18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4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2:M42 H11:M15 M17:M22 I16:L22 I23:M40 H16:H40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 D23:E40 E18:E21">
      <formula1>1</formula1>
      <formula2>0</formula2>
    </dataValidation>
    <dataValidation type="textLength" operator="greaterThan" sqref="F42 F23:F40 F18:F20">
      <formula1>1</formula1>
      <formula2>0</formula2>
    </dataValidation>
    <dataValidation type="date" operator="greaterThanOrEqual" showErrorMessage="1" errorTitle="Data" error="Inserire una data superiore al 1/11/2000" sqref="B42 B23:B40">
      <formula1>36831</formula1>
      <formula2>0</formula2>
    </dataValidation>
    <dataValidation type="textLength" operator="greaterThan" allowBlank="1" sqref="C42 C23:C40 C2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zoomScale="50" zoomScaleNormal="100" zoomScaleSheetLayoutView="50" workbookViewId="0">
      <selection activeCell="R11" sqref="R11:R14"/>
    </sheetView>
  </sheetViews>
  <sheetFormatPr defaultRowHeight="18.75"/>
  <cols>
    <col min="1" max="1" width="6.7109375" style="1" customWidth="1"/>
    <col min="2" max="2" width="19.1406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84" t="s">
        <v>0</v>
      </c>
      <c r="C1" s="84"/>
      <c r="D1" s="85" t="s">
        <v>39</v>
      </c>
      <c r="E1" s="85"/>
      <c r="F1" s="41">
        <v>41640</v>
      </c>
      <c r="G1" s="40" t="s">
        <v>58</v>
      </c>
      <c r="L1" s="7" t="s">
        <v>28</v>
      </c>
      <c r="M1" s="3">
        <f>+P1-N7</f>
        <v>0</v>
      </c>
      <c r="N1" s="5" t="s">
        <v>1</v>
      </c>
      <c r="O1" s="6"/>
      <c r="P1" s="43">
        <f>SUM(H7:M7)</f>
        <v>16.45</v>
      </c>
      <c r="Q1" s="3" t="s">
        <v>26</v>
      </c>
      <c r="R1" s="78">
        <f>SUM(R11:R13)</f>
        <v>43.68</v>
      </c>
    </row>
    <row r="2" spans="1:18" s="7" customFormat="1" ht="57.75" customHeight="1">
      <c r="A2" s="4"/>
      <c r="B2" s="86" t="s">
        <v>2</v>
      </c>
      <c r="C2" s="86"/>
      <c r="D2" s="85" t="s">
        <v>48</v>
      </c>
      <c r="E2" s="85"/>
      <c r="F2" s="8"/>
      <c r="G2" s="8"/>
      <c r="N2" s="9" t="s">
        <v>3</v>
      </c>
      <c r="O2" s="10"/>
      <c r="P2" s="48">
        <v>2.5</v>
      </c>
      <c r="Q2" s="3" t="s">
        <v>25</v>
      </c>
      <c r="R2" s="78">
        <f>6.47</f>
        <v>6.47</v>
      </c>
    </row>
    <row r="3" spans="1:18" s="7" customFormat="1" ht="35.25" customHeight="1">
      <c r="A3" s="4"/>
      <c r="B3" s="86" t="s">
        <v>24</v>
      </c>
      <c r="C3" s="86"/>
      <c r="D3" s="85" t="s">
        <v>40</v>
      </c>
      <c r="E3" s="85"/>
      <c r="N3" s="9" t="s">
        <v>4</v>
      </c>
      <c r="O3" s="10"/>
      <c r="P3" s="48">
        <f>+O7</f>
        <v>13.950000000000001</v>
      </c>
      <c r="Q3" s="11"/>
      <c r="R3" s="78">
        <f>SUM(R12:R13)+19.97</f>
        <v>37.21</v>
      </c>
    </row>
    <row r="4" spans="1:18" s="7" customFormat="1" ht="35.25" customHeight="1" thickBot="1">
      <c r="A4" s="4"/>
      <c r="D4" s="12"/>
      <c r="E4" s="12"/>
      <c r="F4" s="9" t="s">
        <v>19</v>
      </c>
      <c r="G4" s="52">
        <v>1</v>
      </c>
      <c r="H4" s="13"/>
      <c r="I4" s="13"/>
      <c r="J4" s="2"/>
      <c r="K4" s="2"/>
      <c r="L4" s="2"/>
      <c r="M4" s="2"/>
      <c r="N4" s="14" t="s">
        <v>5</v>
      </c>
      <c r="O4" s="15"/>
      <c r="P4" s="16"/>
      <c r="Q4" s="11"/>
      <c r="R4" s="78"/>
    </row>
    <row r="5" spans="1:18" s="7" customFormat="1" ht="43.5" customHeight="1" thickTop="1" thickBot="1">
      <c r="A5" s="4"/>
      <c r="B5" s="17" t="s">
        <v>6</v>
      </c>
      <c r="C5" s="18"/>
      <c r="D5" s="45">
        <v>3</v>
      </c>
      <c r="E5" s="12"/>
      <c r="F5" s="9" t="s">
        <v>7</v>
      </c>
      <c r="G5" s="52">
        <v>1.1100000000000001</v>
      </c>
      <c r="N5" s="87" t="s">
        <v>8</v>
      </c>
      <c r="O5" s="87"/>
      <c r="P5" s="44">
        <f>P1-P2-P3-P4</f>
        <v>-1.7763568394002505E-15</v>
      </c>
      <c r="Q5" s="11"/>
      <c r="R5" s="78">
        <f>R1-R2-R3</f>
        <v>0</v>
      </c>
    </row>
    <row r="6" spans="1:18" s="7" customFormat="1" ht="43.5" customHeight="1" thickTop="1" thickBot="1">
      <c r="A6" s="4"/>
      <c r="B6" s="42" t="s">
        <v>56</v>
      </c>
      <c r="C6" s="42"/>
      <c r="D6" s="12"/>
      <c r="E6" s="12"/>
      <c r="F6" s="9" t="s">
        <v>9</v>
      </c>
      <c r="G6" s="70">
        <v>11.11</v>
      </c>
      <c r="Q6" s="11"/>
    </row>
    <row r="7" spans="1:18" s="7" customFormat="1" ht="27" customHeight="1" thickTop="1" thickBot="1">
      <c r="A7" s="88" t="s">
        <v>27</v>
      </c>
      <c r="B7" s="89"/>
      <c r="C7" s="90"/>
      <c r="D7" s="91" t="s">
        <v>10</v>
      </c>
      <c r="E7" s="92"/>
      <c r="F7" s="92"/>
      <c r="G7" s="71">
        <f t="shared" ref="G7:O7" si="0">SUM(G11:G40)</f>
        <v>0</v>
      </c>
      <c r="H7" s="69">
        <f t="shared" si="0"/>
        <v>0</v>
      </c>
      <c r="I7" s="54">
        <f t="shared" si="0"/>
        <v>0</v>
      </c>
      <c r="J7" s="54">
        <f t="shared" si="0"/>
        <v>0</v>
      </c>
      <c r="K7" s="54">
        <f t="shared" si="0"/>
        <v>0</v>
      </c>
      <c r="L7" s="54">
        <f t="shared" si="0"/>
        <v>0</v>
      </c>
      <c r="M7" s="55">
        <f t="shared" si="0"/>
        <v>16.45</v>
      </c>
      <c r="N7" s="53">
        <f t="shared" si="0"/>
        <v>16.45</v>
      </c>
      <c r="O7" s="56">
        <f t="shared" si="0"/>
        <v>13.950000000000001</v>
      </c>
      <c r="P7" s="11">
        <f>+N7-SUM(H7:M7)</f>
        <v>0</v>
      </c>
    </row>
    <row r="8" spans="1:18" ht="36" customHeight="1" thickTop="1" thickBot="1">
      <c r="A8" s="93"/>
      <c r="B8" s="94" t="s">
        <v>11</v>
      </c>
      <c r="C8" s="94" t="s">
        <v>12</v>
      </c>
      <c r="D8" s="95" t="s">
        <v>23</v>
      </c>
      <c r="E8" s="94" t="s">
        <v>30</v>
      </c>
      <c r="F8" s="97" t="s">
        <v>29</v>
      </c>
      <c r="G8" s="98" t="s">
        <v>13</v>
      </c>
      <c r="H8" s="100" t="s">
        <v>14</v>
      </c>
      <c r="I8" s="101" t="s">
        <v>32</v>
      </c>
      <c r="J8" s="102" t="s">
        <v>34</v>
      </c>
      <c r="K8" s="102" t="s">
        <v>33</v>
      </c>
      <c r="L8" s="103" t="s">
        <v>20</v>
      </c>
      <c r="M8" s="104"/>
      <c r="N8" s="114" t="s">
        <v>15</v>
      </c>
      <c r="O8" s="105" t="s">
        <v>16</v>
      </c>
      <c r="P8" s="106" t="s">
        <v>17</v>
      </c>
      <c r="Q8" s="2"/>
      <c r="R8" s="107" t="s">
        <v>35</v>
      </c>
    </row>
    <row r="9" spans="1:18" ht="36" customHeight="1" thickTop="1" thickBot="1">
      <c r="A9" s="93"/>
      <c r="B9" s="94" t="s">
        <v>11</v>
      </c>
      <c r="C9" s="94"/>
      <c r="D9" s="96"/>
      <c r="E9" s="94"/>
      <c r="F9" s="97"/>
      <c r="G9" s="99"/>
      <c r="H9" s="100" t="s">
        <v>32</v>
      </c>
      <c r="I9" s="101" t="s">
        <v>32</v>
      </c>
      <c r="J9" s="101"/>
      <c r="K9" s="101" t="s">
        <v>31</v>
      </c>
      <c r="L9" s="110" t="s">
        <v>21</v>
      </c>
      <c r="M9" s="112" t="s">
        <v>22</v>
      </c>
      <c r="N9" s="114"/>
      <c r="O9" s="105"/>
      <c r="P9" s="106"/>
      <c r="Q9" s="2"/>
      <c r="R9" s="108"/>
    </row>
    <row r="10" spans="1:18" ht="37.5" customHeight="1" thickTop="1" thickBot="1">
      <c r="A10" s="93"/>
      <c r="B10" s="94"/>
      <c r="C10" s="94"/>
      <c r="D10" s="96"/>
      <c r="E10" s="94"/>
      <c r="F10" s="97"/>
      <c r="G10" s="68" t="s">
        <v>18</v>
      </c>
      <c r="H10" s="100"/>
      <c r="I10" s="101"/>
      <c r="J10" s="101"/>
      <c r="K10" s="101"/>
      <c r="L10" s="111"/>
      <c r="M10" s="113"/>
      <c r="N10" s="114"/>
      <c r="O10" s="105"/>
      <c r="P10" s="106"/>
      <c r="Q10" s="2"/>
      <c r="R10" s="109"/>
    </row>
    <row r="11" spans="1:18" ht="30" customHeight="1" thickTop="1">
      <c r="A11" s="32">
        <v>1</v>
      </c>
      <c r="B11" s="37">
        <v>41668</v>
      </c>
      <c r="C11" s="34" t="s">
        <v>55</v>
      </c>
      <c r="D11" s="39" t="s">
        <v>51</v>
      </c>
      <c r="E11" s="35"/>
      <c r="F11" s="36" t="s">
        <v>57</v>
      </c>
      <c r="G11" s="23"/>
      <c r="H11" s="24">
        <f t="shared" ref="H11:H14" si="1">IF($D$3="si",($G$5/$G$6*G11),IF($D$3="no",G11*$G$4,0))</f>
        <v>0</v>
      </c>
      <c r="I11" s="38"/>
      <c r="J11" s="27"/>
      <c r="K11" s="28"/>
      <c r="L11" s="28"/>
      <c r="M11" s="29">
        <v>10</v>
      </c>
      <c r="N11" s="77">
        <f t="shared" ref="N11:N14" si="2">SUM(H11:M11)</f>
        <v>10</v>
      </c>
      <c r="O11" s="33">
        <v>7.5</v>
      </c>
      <c r="P11" s="31" t="str">
        <f t="shared" ref="P11:P14" si="3">IF(F11="Milano","X","")</f>
        <v/>
      </c>
      <c r="Q11" s="2"/>
      <c r="R11" s="81">
        <f>6.47+19.97</f>
        <v>26.439999999999998</v>
      </c>
    </row>
    <row r="12" spans="1:18" ht="30" customHeight="1">
      <c r="A12" s="32">
        <v>2</v>
      </c>
      <c r="B12" s="37" t="s">
        <v>52</v>
      </c>
      <c r="C12" s="34" t="s">
        <v>55</v>
      </c>
      <c r="D12" s="39" t="s">
        <v>53</v>
      </c>
      <c r="E12" s="35"/>
      <c r="F12" s="36" t="s">
        <v>57</v>
      </c>
      <c r="G12" s="23"/>
      <c r="H12" s="24">
        <f t="shared" si="1"/>
        <v>0</v>
      </c>
      <c r="I12" s="38"/>
      <c r="J12" s="27"/>
      <c r="K12" s="28"/>
      <c r="L12" s="28"/>
      <c r="M12" s="29">
        <v>6.05</v>
      </c>
      <c r="N12" s="77">
        <f t="shared" si="2"/>
        <v>6.05</v>
      </c>
      <c r="O12" s="33">
        <v>6.05</v>
      </c>
      <c r="P12" s="31" t="str">
        <f t="shared" si="3"/>
        <v/>
      </c>
      <c r="Q12" s="2"/>
      <c r="R12" s="81">
        <v>16.170000000000002</v>
      </c>
    </row>
    <row r="13" spans="1:18" ht="30" customHeight="1">
      <c r="A13" s="32">
        <v>3</v>
      </c>
      <c r="B13" s="37" t="s">
        <v>52</v>
      </c>
      <c r="C13" s="34" t="s">
        <v>55</v>
      </c>
      <c r="D13" s="39" t="s">
        <v>54</v>
      </c>
      <c r="E13" s="35"/>
      <c r="F13" s="36" t="s">
        <v>57</v>
      </c>
      <c r="G13" s="23"/>
      <c r="H13" s="24">
        <f t="shared" si="1"/>
        <v>0</v>
      </c>
      <c r="I13" s="38"/>
      <c r="J13" s="27"/>
      <c r="K13" s="28"/>
      <c r="L13" s="28"/>
      <c r="M13" s="29">
        <v>0.4</v>
      </c>
      <c r="N13" s="77">
        <f t="shared" si="2"/>
        <v>0.4</v>
      </c>
      <c r="O13" s="33">
        <v>0.4</v>
      </c>
      <c r="P13" s="31" t="str">
        <f t="shared" si="3"/>
        <v/>
      </c>
      <c r="Q13" s="2"/>
      <c r="R13" s="81">
        <v>1.07</v>
      </c>
    </row>
    <row r="14" spans="1:18" ht="30" customHeight="1">
      <c r="A14" s="32">
        <v>4</v>
      </c>
      <c r="B14" s="37"/>
      <c r="C14" s="34"/>
      <c r="D14" s="39"/>
      <c r="E14" s="35"/>
      <c r="F14" s="36"/>
      <c r="G14" s="23"/>
      <c r="H14" s="24">
        <f t="shared" si="1"/>
        <v>0</v>
      </c>
      <c r="I14" s="38"/>
      <c r="J14" s="27"/>
      <c r="K14" s="28"/>
      <c r="L14" s="28"/>
      <c r="M14" s="29"/>
      <c r="N14" s="77">
        <f t="shared" si="2"/>
        <v>0</v>
      </c>
      <c r="O14" s="33"/>
      <c r="P14" s="31" t="str">
        <f t="shared" si="3"/>
        <v/>
      </c>
      <c r="Q14" s="2"/>
      <c r="R14" s="81"/>
    </row>
    <row r="15" spans="1:18" ht="30" customHeight="1">
      <c r="A15" s="32">
        <v>5</v>
      </c>
      <c r="B15" s="37"/>
      <c r="C15" s="34"/>
      <c r="D15" s="39"/>
      <c r="E15" s="35"/>
      <c r="F15" s="36"/>
      <c r="G15" s="23"/>
      <c r="H15" s="24">
        <f t="shared" ref="H15:H16" si="4">IF($D$3="si",($G$5/$G$6*G15),IF($D$3="no",G15*$G$4,0))</f>
        <v>0</v>
      </c>
      <c r="I15" s="38"/>
      <c r="J15" s="27"/>
      <c r="K15" s="28"/>
      <c r="L15" s="28"/>
      <c r="M15" s="29"/>
      <c r="N15" s="77">
        <f t="shared" ref="N15:N26" si="5">SUM(H15:M15)</f>
        <v>0</v>
      </c>
      <c r="O15" s="33"/>
      <c r="P15" s="31" t="str">
        <f t="shared" ref="P15:P16" si="6">IF(F15="Milano","X","")</f>
        <v/>
      </c>
      <c r="Q15" s="2"/>
      <c r="R15" s="81"/>
    </row>
    <row r="16" spans="1:18" ht="30" customHeight="1">
      <c r="A16" s="32">
        <v>6</v>
      </c>
      <c r="B16" s="37"/>
      <c r="C16" s="34"/>
      <c r="D16" s="39"/>
      <c r="E16" s="35"/>
      <c r="F16" s="36"/>
      <c r="G16" s="23"/>
      <c r="H16" s="24">
        <f t="shared" si="4"/>
        <v>0</v>
      </c>
      <c r="I16" s="38"/>
      <c r="J16" s="27"/>
      <c r="K16" s="28"/>
      <c r="L16" s="28"/>
      <c r="M16" s="29"/>
      <c r="N16" s="77">
        <f t="shared" si="5"/>
        <v>0</v>
      </c>
      <c r="O16" s="33"/>
      <c r="P16" s="31" t="str">
        <f t="shared" si="6"/>
        <v/>
      </c>
      <c r="Q16" s="2"/>
      <c r="R16" s="50"/>
    </row>
    <row r="17" spans="1:18" ht="30" customHeight="1">
      <c r="A17" s="32">
        <v>7</v>
      </c>
      <c r="B17" s="37"/>
      <c r="C17" s="34"/>
      <c r="D17" s="39"/>
      <c r="E17" s="35"/>
      <c r="F17" s="36"/>
      <c r="G17" s="23"/>
      <c r="H17" s="24">
        <f t="shared" ref="H17:H39" si="7">IF($D$3="si",($G$5/$G$6*G17),IF($D$3="no",G17*$G$4,0))</f>
        <v>0</v>
      </c>
      <c r="I17" s="38"/>
      <c r="J17" s="27"/>
      <c r="K17" s="28"/>
      <c r="L17" s="28"/>
      <c r="M17" s="29"/>
      <c r="N17" s="77">
        <f t="shared" si="5"/>
        <v>0</v>
      </c>
      <c r="O17" s="33"/>
      <c r="P17" s="31" t="str">
        <f t="shared" ref="P17:P40" si="8">IF(F17="Milano","X","")</f>
        <v/>
      </c>
      <c r="Q17" s="2"/>
      <c r="R17" s="50"/>
    </row>
    <row r="18" spans="1:18" ht="30" customHeight="1">
      <c r="A18" s="32">
        <v>8</v>
      </c>
      <c r="B18" s="37"/>
      <c r="C18" s="34"/>
      <c r="D18" s="39"/>
      <c r="E18" s="35"/>
      <c r="F18" s="36"/>
      <c r="G18" s="23"/>
      <c r="H18" s="24">
        <f t="shared" si="7"/>
        <v>0</v>
      </c>
      <c r="I18" s="38"/>
      <c r="J18" s="27"/>
      <c r="K18" s="28"/>
      <c r="L18" s="28"/>
      <c r="M18" s="29"/>
      <c r="N18" s="77">
        <f t="shared" si="5"/>
        <v>0</v>
      </c>
      <c r="O18" s="33"/>
      <c r="P18" s="31" t="str">
        <f t="shared" si="8"/>
        <v/>
      </c>
      <c r="Q18" s="2"/>
      <c r="R18" s="50"/>
    </row>
    <row r="19" spans="1:18" ht="30" customHeight="1">
      <c r="A19" s="32">
        <v>9</v>
      </c>
      <c r="B19" s="37"/>
      <c r="C19" s="34"/>
      <c r="D19" s="39"/>
      <c r="E19" s="35"/>
      <c r="F19" s="36"/>
      <c r="G19" s="23"/>
      <c r="H19" s="24">
        <f t="shared" si="7"/>
        <v>0</v>
      </c>
      <c r="I19" s="38"/>
      <c r="J19" s="27"/>
      <c r="K19" s="28"/>
      <c r="L19" s="28"/>
      <c r="M19" s="29"/>
      <c r="N19" s="77">
        <f t="shared" si="5"/>
        <v>0</v>
      </c>
      <c r="O19" s="33"/>
      <c r="P19" s="31" t="str">
        <f t="shared" si="8"/>
        <v/>
      </c>
      <c r="Q19" s="2"/>
      <c r="R19" s="50"/>
    </row>
    <row r="20" spans="1:18" ht="30" customHeight="1">
      <c r="A20" s="32">
        <v>10</v>
      </c>
      <c r="B20" s="19"/>
      <c r="C20" s="34"/>
      <c r="D20" s="21"/>
      <c r="E20" s="21"/>
      <c r="F20" s="35"/>
      <c r="G20" s="23"/>
      <c r="H20" s="24">
        <f t="shared" si="7"/>
        <v>0</v>
      </c>
      <c r="I20" s="25"/>
      <c r="J20" s="26"/>
      <c r="K20" s="49"/>
      <c r="L20" s="28"/>
      <c r="M20" s="29"/>
      <c r="N20" s="77">
        <f t="shared" si="5"/>
        <v>0</v>
      </c>
      <c r="O20" s="33"/>
      <c r="P20" s="31" t="str">
        <f t="shared" si="8"/>
        <v/>
      </c>
      <c r="Q20" s="2"/>
      <c r="R20" s="50"/>
    </row>
    <row r="21" spans="1:18" ht="30" customHeight="1">
      <c r="A21" s="32">
        <v>11</v>
      </c>
      <c r="B21" s="19"/>
      <c r="C21" s="34"/>
      <c r="D21" s="21"/>
      <c r="E21" s="21"/>
      <c r="F21" s="34"/>
      <c r="G21" s="23"/>
      <c r="H21" s="24">
        <f t="shared" si="7"/>
        <v>0</v>
      </c>
      <c r="I21" s="25"/>
      <c r="J21" s="27"/>
      <c r="K21" s="28"/>
      <c r="L21" s="28"/>
      <c r="M21" s="29"/>
      <c r="N21" s="77">
        <f t="shared" si="5"/>
        <v>0</v>
      </c>
      <c r="O21" s="33"/>
      <c r="P21" s="31" t="str">
        <f t="shared" si="8"/>
        <v/>
      </c>
      <c r="Q21" s="2"/>
      <c r="R21" s="50"/>
    </row>
    <row r="22" spans="1:18" ht="30" customHeight="1">
      <c r="A22" s="32">
        <v>12</v>
      </c>
      <c r="B22" s="19"/>
      <c r="C22" s="34"/>
      <c r="D22" s="21"/>
      <c r="E22" s="21"/>
      <c r="F22" s="34"/>
      <c r="G22" s="23"/>
      <c r="H22" s="24">
        <f t="shared" si="7"/>
        <v>0</v>
      </c>
      <c r="I22" s="26"/>
      <c r="J22" s="26"/>
      <c r="K22" s="49"/>
      <c r="L22" s="28"/>
      <c r="M22" s="29"/>
      <c r="N22" s="77">
        <f t="shared" si="5"/>
        <v>0</v>
      </c>
      <c r="O22" s="33"/>
      <c r="P22" s="31" t="str">
        <f t="shared" si="8"/>
        <v/>
      </c>
      <c r="Q22" s="2"/>
      <c r="R22" s="50"/>
    </row>
    <row r="23" spans="1:18" ht="30" customHeight="1">
      <c r="A23" s="32">
        <v>13</v>
      </c>
      <c r="B23" s="37"/>
      <c r="C23" s="34"/>
      <c r="D23" s="39"/>
      <c r="E23" s="35"/>
      <c r="F23" s="36"/>
      <c r="G23" s="23"/>
      <c r="H23" s="24">
        <f t="shared" si="7"/>
        <v>0</v>
      </c>
      <c r="I23" s="38"/>
      <c r="J23" s="27"/>
      <c r="K23" s="28"/>
      <c r="L23" s="28"/>
      <c r="M23" s="29"/>
      <c r="N23" s="77">
        <f t="shared" si="5"/>
        <v>0</v>
      </c>
      <c r="O23" s="33"/>
      <c r="P23" s="31" t="str">
        <f t="shared" si="8"/>
        <v/>
      </c>
      <c r="Q23" s="2"/>
      <c r="R23" s="50"/>
    </row>
    <row r="24" spans="1:18" ht="30" customHeight="1">
      <c r="A24" s="32">
        <v>14</v>
      </c>
      <c r="B24" s="37"/>
      <c r="C24" s="34"/>
      <c r="D24" s="39"/>
      <c r="E24" s="35"/>
      <c r="F24" s="36"/>
      <c r="G24" s="23"/>
      <c r="H24" s="24">
        <f t="shared" si="7"/>
        <v>0</v>
      </c>
      <c r="I24" s="38"/>
      <c r="J24" s="27"/>
      <c r="K24" s="28"/>
      <c r="L24" s="28"/>
      <c r="M24" s="29"/>
      <c r="N24" s="77">
        <f t="shared" si="5"/>
        <v>0</v>
      </c>
      <c r="O24" s="33"/>
      <c r="P24" s="31" t="str">
        <f t="shared" si="8"/>
        <v/>
      </c>
      <c r="Q24" s="2"/>
      <c r="R24" s="50"/>
    </row>
    <row r="25" spans="1:18" ht="30" customHeight="1">
      <c r="A25" s="32">
        <v>15</v>
      </c>
      <c r="B25" s="37"/>
      <c r="C25" s="34"/>
      <c r="D25" s="39"/>
      <c r="E25" s="35"/>
      <c r="F25" s="36"/>
      <c r="G25" s="23"/>
      <c r="H25" s="24">
        <f t="shared" si="7"/>
        <v>0</v>
      </c>
      <c r="I25" s="38"/>
      <c r="J25" s="27"/>
      <c r="K25" s="28"/>
      <c r="L25" s="28"/>
      <c r="M25" s="29"/>
      <c r="N25" s="77">
        <f t="shared" si="5"/>
        <v>0</v>
      </c>
      <c r="O25" s="33"/>
      <c r="P25" s="31" t="str">
        <f t="shared" si="8"/>
        <v/>
      </c>
      <c r="Q25" s="2"/>
      <c r="R25" s="50"/>
    </row>
    <row r="26" spans="1:18" ht="30" customHeight="1">
      <c r="A26" s="32">
        <v>16</v>
      </c>
      <c r="B26" s="37"/>
      <c r="C26" s="34"/>
      <c r="D26" s="39"/>
      <c r="E26" s="35"/>
      <c r="F26" s="36"/>
      <c r="G26" s="23"/>
      <c r="H26" s="24">
        <f t="shared" si="7"/>
        <v>0</v>
      </c>
      <c r="I26" s="38"/>
      <c r="J26" s="27"/>
      <c r="K26" s="28"/>
      <c r="L26" s="28"/>
      <c r="M26" s="29"/>
      <c r="N26" s="77">
        <f t="shared" si="5"/>
        <v>0</v>
      </c>
      <c r="O26" s="33"/>
      <c r="P26" s="31" t="str">
        <f t="shared" si="8"/>
        <v/>
      </c>
      <c r="Q26" s="2"/>
      <c r="R26" s="50"/>
    </row>
    <row r="27" spans="1:18" ht="30" customHeight="1">
      <c r="A27" s="32">
        <v>17</v>
      </c>
      <c r="B27" s="37"/>
      <c r="C27" s="34"/>
      <c r="D27" s="39"/>
      <c r="E27" s="35"/>
      <c r="F27" s="36"/>
      <c r="G27" s="23"/>
      <c r="H27" s="24">
        <f t="shared" si="7"/>
        <v>0</v>
      </c>
      <c r="I27" s="38"/>
      <c r="J27" s="27"/>
      <c r="K27" s="28"/>
      <c r="L27" s="28"/>
      <c r="M27" s="29"/>
      <c r="N27" s="77">
        <f>SUM(H27:M27)</f>
        <v>0</v>
      </c>
      <c r="O27" s="33"/>
      <c r="P27" s="31" t="str">
        <f t="shared" si="8"/>
        <v/>
      </c>
      <c r="Q27" s="2"/>
      <c r="R27" s="50"/>
    </row>
    <row r="28" spans="1:18" ht="30" customHeight="1">
      <c r="A28" s="32">
        <v>18</v>
      </c>
      <c r="B28" s="37"/>
      <c r="C28" s="34"/>
      <c r="D28" s="39"/>
      <c r="E28" s="35"/>
      <c r="F28" s="36"/>
      <c r="G28" s="23"/>
      <c r="H28" s="24">
        <f t="shared" si="7"/>
        <v>0</v>
      </c>
      <c r="I28" s="38"/>
      <c r="J28" s="27"/>
      <c r="K28" s="28"/>
      <c r="L28" s="28"/>
      <c r="M28" s="29"/>
      <c r="N28" s="77">
        <f t="shared" ref="N28:N38" si="9">SUM(H28:M28)</f>
        <v>0</v>
      </c>
      <c r="O28" s="33"/>
      <c r="P28" s="31" t="str">
        <f t="shared" si="8"/>
        <v/>
      </c>
      <c r="Q28" s="2"/>
      <c r="R28" s="50"/>
    </row>
    <row r="29" spans="1:18" ht="30" customHeight="1">
      <c r="A29" s="32">
        <v>19</v>
      </c>
      <c r="B29" s="37"/>
      <c r="C29" s="34"/>
      <c r="D29" s="39"/>
      <c r="E29" s="35"/>
      <c r="F29" s="36"/>
      <c r="G29" s="23"/>
      <c r="H29" s="24">
        <f t="shared" si="7"/>
        <v>0</v>
      </c>
      <c r="I29" s="38"/>
      <c r="J29" s="27"/>
      <c r="K29" s="28"/>
      <c r="L29" s="28"/>
      <c r="M29" s="29"/>
      <c r="N29" s="77">
        <f t="shared" si="9"/>
        <v>0</v>
      </c>
      <c r="O29" s="33"/>
      <c r="P29" s="31" t="str">
        <f t="shared" si="8"/>
        <v/>
      </c>
      <c r="Q29" s="2"/>
      <c r="R29" s="50"/>
    </row>
    <row r="30" spans="1:18" ht="30" customHeight="1">
      <c r="A30" s="32">
        <v>20</v>
      </c>
      <c r="B30" s="37"/>
      <c r="C30" s="34"/>
      <c r="D30" s="39"/>
      <c r="E30" s="35"/>
      <c r="F30" s="36"/>
      <c r="G30" s="23"/>
      <c r="H30" s="24">
        <f t="shared" si="7"/>
        <v>0</v>
      </c>
      <c r="I30" s="38"/>
      <c r="J30" s="27"/>
      <c r="K30" s="28"/>
      <c r="L30" s="28"/>
      <c r="M30" s="29"/>
      <c r="N30" s="77">
        <f t="shared" si="9"/>
        <v>0</v>
      </c>
      <c r="O30" s="33"/>
      <c r="P30" s="31" t="str">
        <f t="shared" si="8"/>
        <v/>
      </c>
      <c r="Q30" s="2"/>
      <c r="R30" s="50"/>
    </row>
    <row r="31" spans="1:18" ht="30" customHeight="1">
      <c r="A31" s="32">
        <v>21</v>
      </c>
      <c r="B31" s="37"/>
      <c r="C31" s="34"/>
      <c r="D31" s="39"/>
      <c r="E31" s="35"/>
      <c r="F31" s="36"/>
      <c r="G31" s="23"/>
      <c r="H31" s="24">
        <f t="shared" si="7"/>
        <v>0</v>
      </c>
      <c r="I31" s="38"/>
      <c r="J31" s="27"/>
      <c r="K31" s="28"/>
      <c r="L31" s="28"/>
      <c r="M31" s="29"/>
      <c r="N31" s="77">
        <f t="shared" si="9"/>
        <v>0</v>
      </c>
      <c r="O31" s="33"/>
      <c r="P31" s="31" t="str">
        <f t="shared" si="8"/>
        <v/>
      </c>
      <c r="Q31" s="2"/>
      <c r="R31" s="50"/>
    </row>
    <row r="32" spans="1:18" ht="30" customHeight="1">
      <c r="A32" s="32">
        <v>22</v>
      </c>
      <c r="B32" s="37"/>
      <c r="C32" s="34"/>
      <c r="D32" s="39"/>
      <c r="E32" s="35"/>
      <c r="F32" s="36"/>
      <c r="G32" s="23"/>
      <c r="H32" s="24">
        <f t="shared" si="7"/>
        <v>0</v>
      </c>
      <c r="I32" s="38"/>
      <c r="J32" s="27"/>
      <c r="K32" s="28"/>
      <c r="L32" s="28"/>
      <c r="M32" s="29"/>
      <c r="N32" s="77">
        <f t="shared" si="9"/>
        <v>0</v>
      </c>
      <c r="O32" s="33"/>
      <c r="P32" s="31" t="str">
        <f t="shared" si="8"/>
        <v/>
      </c>
      <c r="Q32" s="2"/>
      <c r="R32" s="50"/>
    </row>
    <row r="33" spans="1:18" ht="30" customHeight="1">
      <c r="A33" s="32">
        <v>23</v>
      </c>
      <c r="B33" s="37"/>
      <c r="C33" s="34"/>
      <c r="D33" s="39"/>
      <c r="E33" s="35"/>
      <c r="F33" s="36"/>
      <c r="G33" s="23"/>
      <c r="H33" s="24">
        <f t="shared" si="7"/>
        <v>0</v>
      </c>
      <c r="I33" s="38"/>
      <c r="J33" s="27"/>
      <c r="K33" s="28"/>
      <c r="L33" s="28"/>
      <c r="M33" s="29"/>
      <c r="N33" s="77">
        <f t="shared" si="9"/>
        <v>0</v>
      </c>
      <c r="O33" s="33"/>
      <c r="P33" s="31" t="str">
        <f t="shared" si="8"/>
        <v/>
      </c>
      <c r="Q33" s="2"/>
      <c r="R33" s="50"/>
    </row>
    <row r="34" spans="1:18" ht="30" customHeight="1">
      <c r="A34" s="32">
        <v>24</v>
      </c>
      <c r="B34" s="37"/>
      <c r="C34" s="34"/>
      <c r="D34" s="39"/>
      <c r="E34" s="35"/>
      <c r="F34" s="36"/>
      <c r="G34" s="23"/>
      <c r="H34" s="24">
        <f t="shared" si="7"/>
        <v>0</v>
      </c>
      <c r="I34" s="38"/>
      <c r="J34" s="27"/>
      <c r="K34" s="28"/>
      <c r="L34" s="28"/>
      <c r="M34" s="29"/>
      <c r="N34" s="77">
        <f t="shared" si="9"/>
        <v>0</v>
      </c>
      <c r="O34" s="33"/>
      <c r="P34" s="31" t="str">
        <f t="shared" si="8"/>
        <v/>
      </c>
      <c r="Q34" s="2"/>
      <c r="R34" s="50"/>
    </row>
    <row r="35" spans="1:18" ht="30" customHeight="1">
      <c r="A35" s="32">
        <v>25</v>
      </c>
      <c r="B35" s="37"/>
      <c r="C35" s="34"/>
      <c r="D35" s="39"/>
      <c r="E35" s="35"/>
      <c r="F35" s="36"/>
      <c r="G35" s="23"/>
      <c r="H35" s="24">
        <f t="shared" si="7"/>
        <v>0</v>
      </c>
      <c r="I35" s="38"/>
      <c r="J35" s="27"/>
      <c r="K35" s="28"/>
      <c r="L35" s="28"/>
      <c r="M35" s="29"/>
      <c r="N35" s="77">
        <f t="shared" si="9"/>
        <v>0</v>
      </c>
      <c r="O35" s="33"/>
      <c r="P35" s="31" t="str">
        <f t="shared" si="8"/>
        <v/>
      </c>
      <c r="Q35" s="2"/>
      <c r="R35" s="50"/>
    </row>
    <row r="36" spans="1:18" ht="30" customHeight="1">
      <c r="A36" s="32">
        <v>26</v>
      </c>
      <c r="B36" s="37"/>
      <c r="C36" s="34"/>
      <c r="D36" s="39"/>
      <c r="E36" s="35"/>
      <c r="F36" s="36"/>
      <c r="G36" s="23"/>
      <c r="H36" s="24">
        <f t="shared" si="7"/>
        <v>0</v>
      </c>
      <c r="I36" s="38"/>
      <c r="J36" s="27"/>
      <c r="K36" s="28"/>
      <c r="L36" s="28"/>
      <c r="M36" s="29"/>
      <c r="N36" s="77">
        <f t="shared" si="9"/>
        <v>0</v>
      </c>
      <c r="O36" s="33"/>
      <c r="P36" s="31" t="str">
        <f t="shared" si="8"/>
        <v/>
      </c>
      <c r="Q36" s="2"/>
      <c r="R36" s="50"/>
    </row>
    <row r="37" spans="1:18" ht="30" customHeight="1">
      <c r="A37" s="32">
        <v>27</v>
      </c>
      <c r="B37" s="37"/>
      <c r="C37" s="34"/>
      <c r="D37" s="39"/>
      <c r="E37" s="35"/>
      <c r="F37" s="36"/>
      <c r="G37" s="23"/>
      <c r="H37" s="24">
        <f>IF($D$3="si",($G$5/$G$6*G37),IF($D$3="no",G37*$G$4,0))</f>
        <v>0</v>
      </c>
      <c r="I37" s="38"/>
      <c r="J37" s="27"/>
      <c r="K37" s="28"/>
      <c r="L37" s="28"/>
      <c r="M37" s="29"/>
      <c r="N37" s="77">
        <f t="shared" si="9"/>
        <v>0</v>
      </c>
      <c r="O37" s="33"/>
      <c r="P37" s="31" t="str">
        <f t="shared" si="8"/>
        <v/>
      </c>
      <c r="Q37" s="2"/>
      <c r="R37" s="50"/>
    </row>
    <row r="38" spans="1:18" ht="30" customHeight="1">
      <c r="A38" s="32">
        <v>28</v>
      </c>
      <c r="B38" s="37"/>
      <c r="C38" s="34"/>
      <c r="D38" s="39"/>
      <c r="E38" s="35"/>
      <c r="F38" s="36"/>
      <c r="G38" s="23"/>
      <c r="H38" s="24">
        <f t="shared" si="7"/>
        <v>0</v>
      </c>
      <c r="I38" s="38"/>
      <c r="J38" s="27"/>
      <c r="K38" s="28"/>
      <c r="L38" s="28"/>
      <c r="M38" s="29"/>
      <c r="N38" s="77">
        <f t="shared" si="9"/>
        <v>0</v>
      </c>
      <c r="O38" s="33"/>
      <c r="P38" s="31" t="str">
        <f t="shared" si="8"/>
        <v/>
      </c>
      <c r="Q38" s="2"/>
      <c r="R38" s="50"/>
    </row>
    <row r="39" spans="1:18" ht="30" customHeight="1">
      <c r="A39" s="32">
        <v>29</v>
      </c>
      <c r="B39" s="37"/>
      <c r="C39" s="34"/>
      <c r="D39" s="39"/>
      <c r="E39" s="35"/>
      <c r="F39" s="36"/>
      <c r="G39" s="23"/>
      <c r="H39" s="24">
        <f t="shared" si="7"/>
        <v>0</v>
      </c>
      <c r="I39" s="38"/>
      <c r="J39" s="27"/>
      <c r="K39" s="28"/>
      <c r="L39" s="28"/>
      <c r="M39" s="29"/>
      <c r="N39" s="77">
        <f>SUM(H39:M39)</f>
        <v>0</v>
      </c>
      <c r="O39" s="33"/>
      <c r="P39" s="31" t="str">
        <f t="shared" si="8"/>
        <v/>
      </c>
      <c r="Q39" s="2"/>
      <c r="R39" s="50"/>
    </row>
    <row r="40" spans="1:18" ht="30" customHeight="1">
      <c r="A40" s="32">
        <v>30</v>
      </c>
      <c r="B40" s="37"/>
      <c r="C40" s="34"/>
      <c r="D40" s="39"/>
      <c r="E40" s="35"/>
      <c r="F40" s="36"/>
      <c r="G40" s="23"/>
      <c r="H40" s="24">
        <f>IF($D$3="si",($G$5/$G$6*G40),IF($D$3="no",G40*$G$4,0))</f>
        <v>0</v>
      </c>
      <c r="I40" s="38"/>
      <c r="J40" s="27"/>
      <c r="K40" s="28"/>
      <c r="L40" s="28"/>
      <c r="M40" s="29"/>
      <c r="N40" s="77">
        <f t="shared" ref="N40" si="10">SUM(H40:M40)</f>
        <v>0</v>
      </c>
      <c r="O40" s="33"/>
      <c r="P40" s="31" t="str">
        <f t="shared" si="8"/>
        <v/>
      </c>
      <c r="Q40" s="2"/>
      <c r="R40" s="50"/>
    </row>
    <row r="41" spans="1:18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8">
      <c r="A42" s="57"/>
      <c r="B42" s="58"/>
      <c r="C42" s="59"/>
      <c r="D42" s="60"/>
      <c r="E42" s="60"/>
      <c r="F42" s="61"/>
      <c r="G42" s="62"/>
      <c r="H42" s="63"/>
      <c r="I42" s="64"/>
      <c r="J42" s="64"/>
      <c r="K42" s="64"/>
      <c r="L42" s="64"/>
      <c r="M42" s="64"/>
      <c r="N42" s="65"/>
      <c r="O42" s="66"/>
      <c r="P42" s="67"/>
    </row>
    <row r="43" spans="1:18">
      <c r="A43" s="46"/>
      <c r="B43" s="51" t="s">
        <v>36</v>
      </c>
      <c r="C43" s="51"/>
      <c r="D43" s="51"/>
      <c r="E43" s="47"/>
      <c r="F43" s="47"/>
      <c r="G43" s="51" t="s">
        <v>38</v>
      </c>
      <c r="H43" s="51"/>
      <c r="I43" s="51"/>
      <c r="J43" s="47"/>
      <c r="K43" s="47"/>
      <c r="L43" s="51" t="s">
        <v>37</v>
      </c>
      <c r="M43" s="51"/>
      <c r="N43" s="51"/>
      <c r="O43" s="47"/>
      <c r="P43" s="67"/>
    </row>
    <row r="44" spans="1:18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67"/>
    </row>
    <row r="45" spans="1:18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3" priority="1" operator="notEqual">
      <formula>0</formula>
    </cfRule>
  </conditionalFormatting>
  <dataValidations count="12">
    <dataValidation type="textLength" operator="greaterThan" allowBlank="1" sqref="C42 C23:C40 C21">
      <formula1>1</formula1>
      <formula2>0</formula2>
    </dataValidation>
    <dataValidation type="date" operator="greaterThanOrEqual" showErrorMessage="1" errorTitle="Data" error="Inserire una data superiore al 1/11/2000" sqref="B42 B23:B40">
      <formula1>36831</formula1>
      <formula2>0</formula2>
    </dataValidation>
    <dataValidation type="textLength" operator="greaterThan" sqref="F42 F23:F40 F19:F20">
      <formula1>1</formula1>
      <formula2>0</formula2>
    </dataValidation>
    <dataValidation type="textLength" operator="greaterThan" allowBlank="1" showErrorMessage="1" sqref="D42:E42 D23:E40 E19:E21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I23:M40 M18:M22 H11:H40 I16:I22 J11:L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topLeftCell="A7" zoomScale="50" zoomScaleNormal="100" zoomScaleSheetLayoutView="50" workbookViewId="0">
      <selection activeCell="N38" sqref="N38"/>
    </sheetView>
  </sheetViews>
  <sheetFormatPr defaultRowHeight="18.75"/>
  <cols>
    <col min="1" max="1" width="6.7109375" style="1" customWidth="1"/>
    <col min="2" max="2" width="24.5703125" style="2" customWidth="1"/>
    <col min="3" max="3" width="27.7109375" style="2" customWidth="1"/>
    <col min="4" max="4" width="40.425781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84" t="s">
        <v>0</v>
      </c>
      <c r="C1" s="84"/>
      <c r="D1" s="85" t="s">
        <v>39</v>
      </c>
      <c r="E1" s="85"/>
      <c r="F1" s="41">
        <v>41640</v>
      </c>
      <c r="G1" s="40" t="s">
        <v>78</v>
      </c>
      <c r="L1" s="7" t="s">
        <v>28</v>
      </c>
      <c r="M1" s="3">
        <f>+P1-N7</f>
        <v>0</v>
      </c>
      <c r="N1" s="5" t="s">
        <v>1</v>
      </c>
      <c r="O1" s="6"/>
      <c r="P1" s="43">
        <f>SUM(H7:M7)</f>
        <v>263.89999999999998</v>
      </c>
      <c r="Q1" s="3" t="s">
        <v>26</v>
      </c>
      <c r="R1" s="72"/>
    </row>
    <row r="2" spans="1:18" s="7" customFormat="1" ht="57.75" customHeight="1">
      <c r="A2" s="4"/>
      <c r="B2" s="86" t="s">
        <v>2</v>
      </c>
      <c r="C2" s="86"/>
      <c r="D2" s="85" t="s">
        <v>48</v>
      </c>
      <c r="E2" s="85"/>
      <c r="F2" s="8"/>
      <c r="G2" s="8"/>
      <c r="N2" s="9" t="s">
        <v>3</v>
      </c>
      <c r="O2" s="10"/>
      <c r="P2" s="79"/>
      <c r="Q2" s="3" t="s">
        <v>25</v>
      </c>
      <c r="R2" s="80"/>
    </row>
    <row r="3" spans="1:18" s="7" customFormat="1" ht="35.25" customHeight="1">
      <c r="A3" s="4"/>
      <c r="B3" s="86" t="s">
        <v>24</v>
      </c>
      <c r="C3" s="86"/>
      <c r="D3" s="85" t="s">
        <v>40</v>
      </c>
      <c r="E3" s="85"/>
      <c r="N3" s="9" t="s">
        <v>4</v>
      </c>
      <c r="O3" s="10"/>
      <c r="P3" s="48">
        <f>+O7</f>
        <v>272.10000000000002</v>
      </c>
      <c r="Q3" s="11"/>
    </row>
    <row r="4" spans="1:18" s="7" customFormat="1" ht="35.25" customHeight="1" thickBot="1">
      <c r="A4" s="4"/>
      <c r="D4" s="12"/>
      <c r="E4" s="12"/>
      <c r="F4" s="9" t="s">
        <v>19</v>
      </c>
      <c r="G4" s="52">
        <v>1</v>
      </c>
      <c r="H4" s="13"/>
      <c r="I4" s="13"/>
      <c r="J4" s="2"/>
      <c r="K4" s="2"/>
      <c r="L4" s="2"/>
      <c r="M4" s="2"/>
      <c r="N4" s="14" t="s">
        <v>5</v>
      </c>
      <c r="O4" s="15"/>
      <c r="P4" s="16"/>
      <c r="Q4" s="11"/>
    </row>
    <row r="5" spans="1:18" s="7" customFormat="1" ht="43.5" customHeight="1" thickTop="1" thickBot="1">
      <c r="A5" s="4"/>
      <c r="B5" s="17" t="s">
        <v>6</v>
      </c>
      <c r="C5" s="18"/>
      <c r="D5" s="45">
        <v>26</v>
      </c>
      <c r="E5" s="12"/>
      <c r="F5" s="9" t="s">
        <v>7</v>
      </c>
      <c r="G5" s="52">
        <v>1.1100000000000001</v>
      </c>
      <c r="N5" s="87" t="s">
        <v>8</v>
      </c>
      <c r="O5" s="87"/>
      <c r="P5" s="83">
        <f>P1-P2-P3-P4</f>
        <v>-8.2000000000000455</v>
      </c>
      <c r="Q5" s="11"/>
      <c r="R5" s="73"/>
    </row>
    <row r="6" spans="1:18" s="7" customFormat="1" ht="43.5" customHeight="1" thickTop="1" thickBot="1">
      <c r="A6" s="4"/>
      <c r="B6" s="42" t="s">
        <v>79</v>
      </c>
      <c r="C6" s="42"/>
      <c r="D6" s="12"/>
      <c r="E6" s="12"/>
      <c r="F6" s="9" t="s">
        <v>9</v>
      </c>
      <c r="G6" s="70">
        <v>11.11</v>
      </c>
      <c r="Q6" s="11"/>
    </row>
    <row r="7" spans="1:18" s="7" customFormat="1" ht="27" customHeight="1" thickTop="1" thickBot="1">
      <c r="A7" s="88" t="s">
        <v>27</v>
      </c>
      <c r="B7" s="89"/>
      <c r="C7" s="90"/>
      <c r="D7" s="91" t="s">
        <v>10</v>
      </c>
      <c r="E7" s="92"/>
      <c r="F7" s="92"/>
      <c r="G7" s="71">
        <f t="shared" ref="G7:O7" si="0">SUM(G11:G40)</f>
        <v>0</v>
      </c>
      <c r="H7" s="69">
        <f t="shared" si="0"/>
        <v>0</v>
      </c>
      <c r="I7" s="54">
        <f t="shared" si="0"/>
        <v>0</v>
      </c>
      <c r="J7" s="54">
        <f t="shared" si="0"/>
        <v>145.1</v>
      </c>
      <c r="K7" s="54">
        <f t="shared" si="0"/>
        <v>0</v>
      </c>
      <c r="L7" s="54">
        <f t="shared" si="0"/>
        <v>50</v>
      </c>
      <c r="M7" s="55">
        <f t="shared" si="0"/>
        <v>68.800000000000011</v>
      </c>
      <c r="N7" s="53">
        <f t="shared" si="0"/>
        <v>263.89999999999998</v>
      </c>
      <c r="O7" s="56">
        <f t="shared" si="0"/>
        <v>272.10000000000002</v>
      </c>
      <c r="P7" s="11">
        <f>+N7-SUM(H7:M7)</f>
        <v>0</v>
      </c>
    </row>
    <row r="8" spans="1:18" ht="36" customHeight="1" thickTop="1" thickBot="1">
      <c r="A8" s="93"/>
      <c r="B8" s="94" t="s">
        <v>11</v>
      </c>
      <c r="C8" s="94" t="s">
        <v>12</v>
      </c>
      <c r="D8" s="95" t="s">
        <v>23</v>
      </c>
      <c r="E8" s="94" t="s">
        <v>30</v>
      </c>
      <c r="F8" s="97" t="s">
        <v>29</v>
      </c>
      <c r="G8" s="98" t="s">
        <v>13</v>
      </c>
      <c r="H8" s="100" t="s">
        <v>14</v>
      </c>
      <c r="I8" s="101" t="s">
        <v>32</v>
      </c>
      <c r="J8" s="102" t="s">
        <v>34</v>
      </c>
      <c r="K8" s="102" t="s">
        <v>33</v>
      </c>
      <c r="L8" s="103" t="s">
        <v>20</v>
      </c>
      <c r="M8" s="104"/>
      <c r="N8" s="114" t="s">
        <v>15</v>
      </c>
      <c r="O8" s="105" t="s">
        <v>16</v>
      </c>
      <c r="P8" s="106" t="s">
        <v>17</v>
      </c>
      <c r="Q8" s="2"/>
      <c r="R8" s="107" t="s">
        <v>35</v>
      </c>
    </row>
    <row r="9" spans="1:18" ht="36" customHeight="1" thickTop="1" thickBot="1">
      <c r="A9" s="93"/>
      <c r="B9" s="94" t="s">
        <v>11</v>
      </c>
      <c r="C9" s="94"/>
      <c r="D9" s="96"/>
      <c r="E9" s="94"/>
      <c r="F9" s="97"/>
      <c r="G9" s="99"/>
      <c r="H9" s="100" t="s">
        <v>32</v>
      </c>
      <c r="I9" s="101" t="s">
        <v>32</v>
      </c>
      <c r="J9" s="101"/>
      <c r="K9" s="101" t="s">
        <v>31</v>
      </c>
      <c r="L9" s="110" t="s">
        <v>21</v>
      </c>
      <c r="M9" s="112" t="s">
        <v>22</v>
      </c>
      <c r="N9" s="114"/>
      <c r="O9" s="105"/>
      <c r="P9" s="106"/>
      <c r="Q9" s="2"/>
      <c r="R9" s="108"/>
    </row>
    <row r="10" spans="1:18" ht="37.5" customHeight="1" thickTop="1" thickBot="1">
      <c r="A10" s="93"/>
      <c r="B10" s="94"/>
      <c r="C10" s="94"/>
      <c r="D10" s="96"/>
      <c r="E10" s="94"/>
      <c r="F10" s="97"/>
      <c r="G10" s="68" t="s">
        <v>18</v>
      </c>
      <c r="H10" s="100"/>
      <c r="I10" s="101"/>
      <c r="J10" s="101"/>
      <c r="K10" s="101"/>
      <c r="L10" s="111"/>
      <c r="M10" s="113"/>
      <c r="N10" s="114"/>
      <c r="O10" s="105"/>
      <c r="P10" s="106"/>
      <c r="Q10" s="2"/>
      <c r="R10" s="109"/>
    </row>
    <row r="11" spans="1:18" ht="30" customHeight="1" thickTop="1">
      <c r="A11" s="32">
        <v>1</v>
      </c>
      <c r="B11" s="37">
        <v>41646</v>
      </c>
      <c r="C11" s="34"/>
      <c r="D11" s="39" t="s">
        <v>59</v>
      </c>
      <c r="E11" s="35" t="s">
        <v>60</v>
      </c>
      <c r="F11" s="36" t="s">
        <v>61</v>
      </c>
      <c r="G11" s="23"/>
      <c r="H11" s="24">
        <f>IF($D$3="si",($G$5/$G$6*G11),IF($D$3="no",G11*$G$4,0))</f>
        <v>0</v>
      </c>
      <c r="I11" s="38"/>
      <c r="J11" s="27"/>
      <c r="K11" s="28"/>
      <c r="L11" s="28">
        <v>50</v>
      </c>
      <c r="M11" s="29"/>
      <c r="N11" s="30">
        <f t="shared" ref="N11:N14" si="1">SUM(H11:M11)</f>
        <v>50</v>
      </c>
      <c r="O11" s="33">
        <v>50</v>
      </c>
      <c r="P11" s="31"/>
      <c r="Q11" s="2"/>
      <c r="R11" s="50"/>
    </row>
    <row r="12" spans="1:18" ht="30" customHeight="1">
      <c r="A12" s="32">
        <v>2</v>
      </c>
      <c r="B12" s="37">
        <v>41651</v>
      </c>
      <c r="C12" s="34"/>
      <c r="D12" s="39" t="s">
        <v>62</v>
      </c>
      <c r="E12" s="35" t="s">
        <v>60</v>
      </c>
      <c r="F12" s="36" t="s">
        <v>61</v>
      </c>
      <c r="G12" s="23"/>
      <c r="H12" s="24">
        <f>IF($D$3="si",($G$5/$G$6*G12),IF($D$3="no",G12*$G$4,0))</f>
        <v>0</v>
      </c>
      <c r="I12" s="38"/>
      <c r="J12" s="27"/>
      <c r="K12" s="28"/>
      <c r="L12" s="28"/>
      <c r="M12" s="29"/>
      <c r="N12" s="30">
        <f t="shared" si="1"/>
        <v>0</v>
      </c>
      <c r="O12" s="33">
        <v>100</v>
      </c>
      <c r="P12" s="31"/>
      <c r="Q12" s="2"/>
      <c r="R12" s="50"/>
    </row>
    <row r="13" spans="1:18" ht="30" customHeight="1">
      <c r="A13" s="32">
        <v>3</v>
      </c>
      <c r="B13" s="37">
        <v>41652</v>
      </c>
      <c r="C13" s="34" t="s">
        <v>80</v>
      </c>
      <c r="D13" s="39" t="s">
        <v>63</v>
      </c>
      <c r="E13" s="35" t="s">
        <v>60</v>
      </c>
      <c r="F13" s="36" t="s">
        <v>61</v>
      </c>
      <c r="G13" s="23"/>
      <c r="H13" s="24">
        <f t="shared" ref="H13:H39" si="2">IF($D$3="si",($G$5/$G$6*G13),IF($D$3="no",G13*$G$4,0))</f>
        <v>0</v>
      </c>
      <c r="I13" s="38"/>
      <c r="J13" s="27">
        <v>11.5</v>
      </c>
      <c r="K13" s="28"/>
      <c r="L13" s="28"/>
      <c r="M13" s="29"/>
      <c r="N13" s="30">
        <f t="shared" si="1"/>
        <v>11.5</v>
      </c>
      <c r="O13" s="33"/>
      <c r="P13" s="31" t="str">
        <f t="shared" ref="P13:P40" si="3">IF(F13="Milano","X","")</f>
        <v/>
      </c>
      <c r="Q13" s="2"/>
      <c r="R13" s="50"/>
    </row>
    <row r="14" spans="1:18" ht="30" customHeight="1">
      <c r="A14" s="32">
        <v>4</v>
      </c>
      <c r="B14" s="37">
        <v>41652</v>
      </c>
      <c r="C14" s="34" t="s">
        <v>80</v>
      </c>
      <c r="D14" s="39" t="s">
        <v>64</v>
      </c>
      <c r="E14" s="35" t="s">
        <v>60</v>
      </c>
      <c r="F14" s="36" t="s">
        <v>61</v>
      </c>
      <c r="G14" s="23"/>
      <c r="H14" s="24">
        <f t="shared" si="2"/>
        <v>0</v>
      </c>
      <c r="I14" s="38"/>
      <c r="J14" s="27">
        <v>11</v>
      </c>
      <c r="K14" s="28"/>
      <c r="L14" s="28"/>
      <c r="M14" s="29"/>
      <c r="N14" s="30">
        <f t="shared" si="1"/>
        <v>11</v>
      </c>
      <c r="O14" s="33">
        <v>11</v>
      </c>
      <c r="P14" s="31" t="str">
        <f t="shared" si="3"/>
        <v/>
      </c>
      <c r="Q14" s="2"/>
      <c r="R14" s="50"/>
    </row>
    <row r="15" spans="1:18" ht="30" customHeight="1">
      <c r="A15" s="32">
        <v>5</v>
      </c>
      <c r="B15" s="37">
        <v>41653</v>
      </c>
      <c r="C15" s="34" t="s">
        <v>80</v>
      </c>
      <c r="D15" s="39" t="s">
        <v>67</v>
      </c>
      <c r="E15" s="35" t="s">
        <v>68</v>
      </c>
      <c r="F15" s="36" t="s">
        <v>61</v>
      </c>
      <c r="G15" s="23"/>
      <c r="H15" s="24">
        <f t="shared" ref="H15:H35" si="4">IF($D$3="si",($G$5/$G$6*G15),IF($D$3="no",G15*$G$4,0))</f>
        <v>0</v>
      </c>
      <c r="I15" s="38"/>
      <c r="J15" s="27"/>
      <c r="K15" s="28"/>
      <c r="L15" s="28"/>
      <c r="M15" s="29">
        <v>9.9</v>
      </c>
      <c r="N15" s="30">
        <f t="shared" ref="N15:N37" si="5">SUM(H15:M15)</f>
        <v>9.9</v>
      </c>
      <c r="O15" s="33"/>
      <c r="P15" s="31" t="str">
        <f t="shared" ref="P15:P37" si="6">IF(F15="Milano","X","")</f>
        <v/>
      </c>
      <c r="Q15" s="2"/>
      <c r="R15" s="50"/>
    </row>
    <row r="16" spans="1:18" ht="30" customHeight="1">
      <c r="A16" s="32">
        <v>6</v>
      </c>
      <c r="B16" s="37">
        <v>41653</v>
      </c>
      <c r="C16" s="34" t="s">
        <v>80</v>
      </c>
      <c r="D16" s="39" t="s">
        <v>64</v>
      </c>
      <c r="E16" s="35" t="s">
        <v>60</v>
      </c>
      <c r="F16" s="36" t="s">
        <v>61</v>
      </c>
      <c r="G16" s="23"/>
      <c r="H16" s="24">
        <f t="shared" si="4"/>
        <v>0</v>
      </c>
      <c r="I16" s="38"/>
      <c r="J16" s="27">
        <v>11</v>
      </c>
      <c r="K16" s="28"/>
      <c r="L16" s="28"/>
      <c r="M16" s="29"/>
      <c r="N16" s="30">
        <f t="shared" si="5"/>
        <v>11</v>
      </c>
      <c r="O16" s="33"/>
      <c r="P16" s="31" t="str">
        <f t="shared" si="6"/>
        <v/>
      </c>
      <c r="Q16" s="2"/>
      <c r="R16" s="50"/>
    </row>
    <row r="17" spans="1:18" ht="30" customHeight="1">
      <c r="A17" s="32">
        <v>7</v>
      </c>
      <c r="B17" s="37">
        <v>41653</v>
      </c>
      <c r="C17" s="34" t="s">
        <v>80</v>
      </c>
      <c r="D17" s="39" t="s">
        <v>63</v>
      </c>
      <c r="E17" s="35" t="s">
        <v>60</v>
      </c>
      <c r="F17" s="36" t="s">
        <v>61</v>
      </c>
      <c r="G17" s="23"/>
      <c r="H17" s="24">
        <f t="shared" si="4"/>
        <v>0</v>
      </c>
      <c r="I17" s="38"/>
      <c r="J17" s="27">
        <v>13</v>
      </c>
      <c r="K17" s="28"/>
      <c r="L17" s="28"/>
      <c r="M17" s="29"/>
      <c r="N17" s="30">
        <f t="shared" si="5"/>
        <v>13</v>
      </c>
      <c r="O17" s="33"/>
      <c r="P17" s="31" t="str">
        <f t="shared" si="6"/>
        <v/>
      </c>
      <c r="Q17" s="2"/>
      <c r="R17" s="50"/>
    </row>
    <row r="18" spans="1:18" ht="30" customHeight="1">
      <c r="A18" s="32">
        <v>8</v>
      </c>
      <c r="B18" s="37">
        <v>41654</v>
      </c>
      <c r="C18" s="34" t="s">
        <v>81</v>
      </c>
      <c r="D18" s="39" t="s">
        <v>69</v>
      </c>
      <c r="E18" s="35" t="s">
        <v>60</v>
      </c>
      <c r="F18" s="36" t="s">
        <v>61</v>
      </c>
      <c r="G18" s="23"/>
      <c r="H18" s="24">
        <f t="shared" si="4"/>
        <v>0</v>
      </c>
      <c r="I18" s="38"/>
      <c r="J18" s="27"/>
      <c r="K18" s="28"/>
      <c r="L18" s="28"/>
      <c r="M18" s="29">
        <v>13.8</v>
      </c>
      <c r="N18" s="30">
        <f t="shared" si="5"/>
        <v>13.8</v>
      </c>
      <c r="O18" s="33"/>
      <c r="P18" s="31" t="str">
        <f t="shared" si="6"/>
        <v/>
      </c>
      <c r="Q18" s="2"/>
      <c r="R18" s="50"/>
    </row>
    <row r="19" spans="1:18" ht="30" customHeight="1">
      <c r="A19" s="32">
        <v>9</v>
      </c>
      <c r="B19" s="37">
        <v>41655</v>
      </c>
      <c r="C19" s="34" t="s">
        <v>81</v>
      </c>
      <c r="D19" s="39" t="s">
        <v>70</v>
      </c>
      <c r="E19" s="35" t="s">
        <v>60</v>
      </c>
      <c r="F19" s="36" t="s">
        <v>61</v>
      </c>
      <c r="G19" s="23"/>
      <c r="H19" s="24">
        <f t="shared" si="4"/>
        <v>0</v>
      </c>
      <c r="I19" s="38"/>
      <c r="J19" s="27">
        <v>11</v>
      </c>
      <c r="K19" s="28"/>
      <c r="L19" s="28"/>
      <c r="M19" s="29"/>
      <c r="N19" s="30">
        <f t="shared" si="5"/>
        <v>11</v>
      </c>
      <c r="O19" s="33">
        <v>11</v>
      </c>
      <c r="P19" s="31" t="str">
        <f t="shared" si="6"/>
        <v/>
      </c>
      <c r="Q19" s="2"/>
      <c r="R19" s="50"/>
    </row>
    <row r="20" spans="1:18" ht="30" customHeight="1">
      <c r="A20" s="32">
        <v>10</v>
      </c>
      <c r="B20" s="37">
        <v>41655</v>
      </c>
      <c r="C20" s="34" t="s">
        <v>81</v>
      </c>
      <c r="D20" s="39" t="s">
        <v>71</v>
      </c>
      <c r="E20" s="35" t="s">
        <v>60</v>
      </c>
      <c r="F20" s="36" t="s">
        <v>61</v>
      </c>
      <c r="G20" s="23"/>
      <c r="H20" s="24">
        <f t="shared" si="4"/>
        <v>0</v>
      </c>
      <c r="I20" s="38"/>
      <c r="J20" s="27">
        <v>25</v>
      </c>
      <c r="K20" s="28"/>
      <c r="L20" s="28"/>
      <c r="M20" s="29"/>
      <c r="N20" s="30">
        <f t="shared" si="5"/>
        <v>25</v>
      </c>
      <c r="O20" s="33"/>
      <c r="P20" s="31" t="str">
        <f t="shared" si="6"/>
        <v/>
      </c>
      <c r="Q20" s="2"/>
      <c r="R20" s="50"/>
    </row>
    <row r="21" spans="1:18" ht="30" customHeight="1">
      <c r="A21" s="32">
        <v>11</v>
      </c>
      <c r="B21" s="37">
        <v>41662</v>
      </c>
      <c r="C21" s="34" t="s">
        <v>82</v>
      </c>
      <c r="D21" s="39" t="s">
        <v>62</v>
      </c>
      <c r="E21" s="35" t="s">
        <v>60</v>
      </c>
      <c r="F21" s="36" t="s">
        <v>61</v>
      </c>
      <c r="G21" s="23"/>
      <c r="H21" s="24">
        <f t="shared" si="4"/>
        <v>0</v>
      </c>
      <c r="I21" s="38"/>
      <c r="J21" s="27"/>
      <c r="K21" s="28"/>
      <c r="L21" s="28"/>
      <c r="M21" s="29"/>
      <c r="N21" s="30">
        <f t="shared" si="5"/>
        <v>0</v>
      </c>
      <c r="O21" s="33">
        <v>70</v>
      </c>
      <c r="P21" s="31" t="str">
        <f t="shared" si="6"/>
        <v/>
      </c>
      <c r="Q21" s="2"/>
      <c r="R21" s="50"/>
    </row>
    <row r="22" spans="1:18" ht="30" customHeight="1">
      <c r="A22" s="32">
        <v>12</v>
      </c>
      <c r="B22" s="37">
        <v>41662</v>
      </c>
      <c r="C22" s="34" t="s">
        <v>82</v>
      </c>
      <c r="D22" s="39" t="s">
        <v>72</v>
      </c>
      <c r="E22" s="35" t="s">
        <v>60</v>
      </c>
      <c r="F22" s="36" t="s">
        <v>61</v>
      </c>
      <c r="G22" s="23"/>
      <c r="H22" s="24">
        <f t="shared" si="4"/>
        <v>0</v>
      </c>
      <c r="I22" s="38"/>
      <c r="J22" s="27">
        <v>5</v>
      </c>
      <c r="K22" s="28"/>
      <c r="L22" s="28"/>
      <c r="M22" s="29"/>
      <c r="N22" s="30">
        <f t="shared" si="5"/>
        <v>5</v>
      </c>
      <c r="O22" s="33"/>
      <c r="P22" s="31" t="str">
        <f t="shared" si="6"/>
        <v/>
      </c>
      <c r="Q22" s="2"/>
      <c r="R22" s="50"/>
    </row>
    <row r="23" spans="1:18" ht="30" customHeight="1">
      <c r="A23" s="32">
        <v>13</v>
      </c>
      <c r="B23" s="37">
        <v>41662</v>
      </c>
      <c r="C23" s="34" t="s">
        <v>82</v>
      </c>
      <c r="D23" s="39" t="s">
        <v>54</v>
      </c>
      <c r="E23" s="35" t="s">
        <v>60</v>
      </c>
      <c r="F23" s="36" t="s">
        <v>61</v>
      </c>
      <c r="G23" s="23"/>
      <c r="H23" s="24">
        <f t="shared" si="4"/>
        <v>0</v>
      </c>
      <c r="I23" s="38"/>
      <c r="J23" s="27"/>
      <c r="K23" s="28"/>
      <c r="L23" s="28"/>
      <c r="M23" s="29">
        <v>5.3</v>
      </c>
      <c r="N23" s="30">
        <f t="shared" si="5"/>
        <v>5.3</v>
      </c>
      <c r="O23" s="33"/>
      <c r="P23" s="31" t="str">
        <f t="shared" si="6"/>
        <v/>
      </c>
      <c r="Q23" s="2"/>
      <c r="R23" s="50"/>
    </row>
    <row r="24" spans="1:18" ht="30" customHeight="1">
      <c r="A24" s="32">
        <v>14</v>
      </c>
      <c r="B24" s="37">
        <v>41662</v>
      </c>
      <c r="C24" s="34" t="s">
        <v>82</v>
      </c>
      <c r="D24" s="39" t="s">
        <v>70</v>
      </c>
      <c r="E24" s="35" t="s">
        <v>60</v>
      </c>
      <c r="F24" s="36" t="s">
        <v>61</v>
      </c>
      <c r="G24" s="23"/>
      <c r="H24" s="24">
        <f t="shared" si="4"/>
        <v>0</v>
      </c>
      <c r="I24" s="38"/>
      <c r="J24" s="27">
        <v>10</v>
      </c>
      <c r="K24" s="28"/>
      <c r="L24" s="28"/>
      <c r="M24" s="29"/>
      <c r="N24" s="30">
        <f t="shared" si="5"/>
        <v>10</v>
      </c>
      <c r="O24" s="33"/>
      <c r="P24" s="31" t="str">
        <f t="shared" si="6"/>
        <v/>
      </c>
      <c r="Q24" s="2"/>
      <c r="R24" s="50"/>
    </row>
    <row r="25" spans="1:18" ht="30" customHeight="1">
      <c r="A25" s="32">
        <v>15</v>
      </c>
      <c r="B25" s="37">
        <v>41662</v>
      </c>
      <c r="C25" s="34" t="s">
        <v>82</v>
      </c>
      <c r="D25" s="39" t="s">
        <v>73</v>
      </c>
      <c r="E25" s="35" t="s">
        <v>60</v>
      </c>
      <c r="F25" s="36" t="s">
        <v>61</v>
      </c>
      <c r="G25" s="23"/>
      <c r="H25" s="24">
        <f t="shared" si="4"/>
        <v>0</v>
      </c>
      <c r="I25" s="38"/>
      <c r="J25" s="27"/>
      <c r="K25" s="28"/>
      <c r="L25" s="28"/>
      <c r="M25" s="29">
        <v>2.2000000000000002</v>
      </c>
      <c r="N25" s="30">
        <f t="shared" si="5"/>
        <v>2.2000000000000002</v>
      </c>
      <c r="O25" s="33"/>
      <c r="P25" s="31" t="str">
        <f t="shared" si="6"/>
        <v/>
      </c>
      <c r="Q25" s="2"/>
      <c r="R25" s="50"/>
    </row>
    <row r="26" spans="1:18" ht="30" customHeight="1">
      <c r="A26" s="32">
        <v>16</v>
      </c>
      <c r="B26" s="37">
        <v>41662</v>
      </c>
      <c r="C26" s="34" t="s">
        <v>82</v>
      </c>
      <c r="D26" s="39" t="s">
        <v>74</v>
      </c>
      <c r="E26" s="35" t="s">
        <v>75</v>
      </c>
      <c r="F26" s="36" t="s">
        <v>61</v>
      </c>
      <c r="G26" s="23"/>
      <c r="H26" s="24">
        <f t="shared" si="4"/>
        <v>0</v>
      </c>
      <c r="I26" s="38"/>
      <c r="J26" s="27"/>
      <c r="K26" s="28"/>
      <c r="L26" s="28"/>
      <c r="M26" s="29">
        <v>6.2</v>
      </c>
      <c r="N26" s="30">
        <f t="shared" si="5"/>
        <v>6.2</v>
      </c>
      <c r="O26" s="33"/>
      <c r="P26" s="31" t="str">
        <f t="shared" si="6"/>
        <v/>
      </c>
      <c r="Q26" s="2"/>
      <c r="R26" s="50"/>
    </row>
    <row r="27" spans="1:18" ht="30" customHeight="1">
      <c r="A27" s="32">
        <v>17</v>
      </c>
      <c r="B27" s="37">
        <v>41663</v>
      </c>
      <c r="C27" s="34" t="s">
        <v>82</v>
      </c>
      <c r="D27" s="39" t="s">
        <v>74</v>
      </c>
      <c r="E27" s="35" t="s">
        <v>76</v>
      </c>
      <c r="F27" s="36" t="s">
        <v>61</v>
      </c>
      <c r="G27" s="23"/>
      <c r="H27" s="24">
        <f t="shared" si="4"/>
        <v>0</v>
      </c>
      <c r="I27" s="38"/>
      <c r="J27" s="27"/>
      <c r="K27" s="28"/>
      <c r="L27" s="28"/>
      <c r="M27" s="29">
        <v>9.6</v>
      </c>
      <c r="N27" s="30">
        <f t="shared" si="5"/>
        <v>9.6</v>
      </c>
      <c r="O27" s="33"/>
      <c r="P27" s="31" t="str">
        <f t="shared" si="6"/>
        <v/>
      </c>
      <c r="Q27" s="2"/>
      <c r="R27" s="50"/>
    </row>
    <row r="28" spans="1:18" ht="30" customHeight="1">
      <c r="A28" s="32">
        <v>18</v>
      </c>
      <c r="B28" s="37">
        <v>41663</v>
      </c>
      <c r="C28" s="34" t="s">
        <v>82</v>
      </c>
      <c r="D28" s="39" t="s">
        <v>74</v>
      </c>
      <c r="E28" s="35" t="s">
        <v>77</v>
      </c>
      <c r="F28" s="36" t="s">
        <v>61</v>
      </c>
      <c r="G28" s="23"/>
      <c r="H28" s="24">
        <f t="shared" si="4"/>
        <v>0</v>
      </c>
      <c r="I28" s="38"/>
      <c r="J28" s="27"/>
      <c r="K28" s="28"/>
      <c r="L28" s="28"/>
      <c r="M28" s="29">
        <v>5.8</v>
      </c>
      <c r="N28" s="30">
        <f t="shared" si="5"/>
        <v>5.8</v>
      </c>
      <c r="O28" s="33"/>
      <c r="P28" s="31" t="str">
        <f t="shared" si="6"/>
        <v/>
      </c>
      <c r="Q28" s="2"/>
      <c r="R28" s="50"/>
    </row>
    <row r="29" spans="1:18" ht="30" customHeight="1">
      <c r="A29" s="32">
        <v>19</v>
      </c>
      <c r="B29" s="37">
        <v>41663</v>
      </c>
      <c r="C29" s="34" t="s">
        <v>82</v>
      </c>
      <c r="D29" s="39" t="s">
        <v>51</v>
      </c>
      <c r="E29" s="35" t="s">
        <v>60</v>
      </c>
      <c r="F29" s="36" t="s">
        <v>61</v>
      </c>
      <c r="G29" s="23"/>
      <c r="H29" s="24">
        <f t="shared" si="4"/>
        <v>0</v>
      </c>
      <c r="I29" s="38"/>
      <c r="J29" s="27"/>
      <c r="K29" s="28"/>
      <c r="L29" s="28"/>
      <c r="M29" s="29">
        <v>12.5</v>
      </c>
      <c r="N29" s="30">
        <f t="shared" si="5"/>
        <v>12.5</v>
      </c>
      <c r="O29" s="33"/>
      <c r="P29" s="31" t="str">
        <f t="shared" si="6"/>
        <v/>
      </c>
      <c r="Q29" s="2"/>
      <c r="R29" s="50"/>
    </row>
    <row r="30" spans="1:18" ht="30" customHeight="1">
      <c r="A30" s="32">
        <v>20</v>
      </c>
      <c r="B30" s="37">
        <v>41663</v>
      </c>
      <c r="C30" s="34" t="s">
        <v>82</v>
      </c>
      <c r="D30" s="39" t="s">
        <v>70</v>
      </c>
      <c r="E30" s="35" t="s">
        <v>60</v>
      </c>
      <c r="F30" s="36" t="s">
        <v>61</v>
      </c>
      <c r="G30" s="23"/>
      <c r="H30" s="24">
        <f t="shared" si="4"/>
        <v>0</v>
      </c>
      <c r="I30" s="38"/>
      <c r="J30" s="27">
        <v>10</v>
      </c>
      <c r="K30" s="28"/>
      <c r="L30" s="28"/>
      <c r="M30" s="29"/>
      <c r="N30" s="30">
        <f t="shared" si="5"/>
        <v>10</v>
      </c>
      <c r="O30" s="33"/>
      <c r="P30" s="31" t="str">
        <f t="shared" si="6"/>
        <v/>
      </c>
      <c r="Q30" s="2"/>
      <c r="R30" s="50"/>
    </row>
    <row r="31" spans="1:18" ht="30" customHeight="1">
      <c r="A31" s="32">
        <v>21</v>
      </c>
      <c r="B31" s="37">
        <v>41666</v>
      </c>
      <c r="C31" s="34" t="s">
        <v>49</v>
      </c>
      <c r="D31" s="39" t="s">
        <v>72</v>
      </c>
      <c r="E31" s="35" t="s">
        <v>60</v>
      </c>
      <c r="F31" s="36" t="s">
        <v>61</v>
      </c>
      <c r="G31" s="23"/>
      <c r="H31" s="24">
        <f t="shared" si="4"/>
        <v>0</v>
      </c>
      <c r="I31" s="38"/>
      <c r="J31" s="27">
        <v>7.5</v>
      </c>
      <c r="K31" s="28"/>
      <c r="L31" s="28"/>
      <c r="M31" s="29"/>
      <c r="N31" s="30">
        <f t="shared" si="5"/>
        <v>7.5</v>
      </c>
      <c r="O31" s="33"/>
      <c r="P31" s="31" t="str">
        <f t="shared" si="6"/>
        <v/>
      </c>
      <c r="Q31" s="2"/>
      <c r="R31" s="50"/>
    </row>
    <row r="32" spans="1:18" ht="30" customHeight="1">
      <c r="A32" s="32">
        <v>22</v>
      </c>
      <c r="B32" s="37">
        <v>41666</v>
      </c>
      <c r="C32" s="34" t="s">
        <v>49</v>
      </c>
      <c r="D32" s="39" t="s">
        <v>54</v>
      </c>
      <c r="E32" s="35" t="s">
        <v>60</v>
      </c>
      <c r="F32" s="36" t="s">
        <v>61</v>
      </c>
      <c r="G32" s="23"/>
      <c r="H32" s="24">
        <f t="shared" si="4"/>
        <v>0</v>
      </c>
      <c r="I32" s="38"/>
      <c r="J32" s="27"/>
      <c r="K32" s="28"/>
      <c r="L32" s="28"/>
      <c r="M32" s="29">
        <v>2.4</v>
      </c>
      <c r="N32" s="30">
        <f t="shared" si="5"/>
        <v>2.4</v>
      </c>
      <c r="O32" s="33"/>
      <c r="P32" s="31" t="str">
        <f t="shared" si="6"/>
        <v/>
      </c>
      <c r="Q32" s="2"/>
      <c r="R32" s="50"/>
    </row>
    <row r="33" spans="1:18" ht="30" customHeight="1">
      <c r="A33" s="32">
        <v>23</v>
      </c>
      <c r="B33" s="37">
        <v>41666</v>
      </c>
      <c r="C33" s="34" t="s">
        <v>49</v>
      </c>
      <c r="D33" s="39" t="s">
        <v>54</v>
      </c>
      <c r="E33" s="35" t="s">
        <v>60</v>
      </c>
      <c r="F33" s="36" t="s">
        <v>61</v>
      </c>
      <c r="G33" s="23"/>
      <c r="H33" s="24">
        <f t="shared" si="4"/>
        <v>0</v>
      </c>
      <c r="I33" s="38"/>
      <c r="J33" s="27"/>
      <c r="K33" s="28"/>
      <c r="L33" s="28"/>
      <c r="M33" s="29">
        <v>1.1000000000000001</v>
      </c>
      <c r="N33" s="30">
        <f t="shared" si="5"/>
        <v>1.1000000000000001</v>
      </c>
      <c r="O33" s="33"/>
      <c r="P33" s="31" t="str">
        <f t="shared" si="6"/>
        <v/>
      </c>
      <c r="Q33" s="2"/>
      <c r="R33" s="50"/>
    </row>
    <row r="34" spans="1:18" ht="30" customHeight="1">
      <c r="A34" s="32">
        <v>24</v>
      </c>
      <c r="B34" s="37">
        <v>41666</v>
      </c>
      <c r="C34" s="34" t="s">
        <v>49</v>
      </c>
      <c r="D34" s="39" t="s">
        <v>70</v>
      </c>
      <c r="E34" s="35" t="s">
        <v>60</v>
      </c>
      <c r="F34" s="36" t="s">
        <v>61</v>
      </c>
      <c r="G34" s="23"/>
      <c r="H34" s="24">
        <f t="shared" si="4"/>
        <v>0</v>
      </c>
      <c r="I34" s="38"/>
      <c r="J34" s="27">
        <v>10</v>
      </c>
      <c r="K34" s="28"/>
      <c r="L34" s="28"/>
      <c r="M34" s="29"/>
      <c r="N34" s="30">
        <f t="shared" si="5"/>
        <v>10</v>
      </c>
      <c r="O34" s="33">
        <v>10</v>
      </c>
      <c r="P34" s="31" t="str">
        <f t="shared" si="6"/>
        <v/>
      </c>
      <c r="Q34" s="2"/>
      <c r="R34" s="50"/>
    </row>
    <row r="35" spans="1:18" ht="30" customHeight="1">
      <c r="A35" s="32">
        <v>25</v>
      </c>
      <c r="B35" s="37">
        <v>41670</v>
      </c>
      <c r="C35" s="34" t="s">
        <v>55</v>
      </c>
      <c r="D35" s="39" t="s">
        <v>70</v>
      </c>
      <c r="E35" s="35" t="s">
        <v>60</v>
      </c>
      <c r="F35" s="36" t="s">
        <v>61</v>
      </c>
      <c r="G35" s="23"/>
      <c r="H35" s="24">
        <f t="shared" si="4"/>
        <v>0</v>
      </c>
      <c r="I35" s="38"/>
      <c r="J35" s="27">
        <v>11</v>
      </c>
      <c r="K35" s="28"/>
      <c r="L35" s="28"/>
      <c r="M35" s="29"/>
      <c r="N35" s="30">
        <f t="shared" si="5"/>
        <v>11</v>
      </c>
      <c r="O35" s="33">
        <v>11</v>
      </c>
      <c r="P35" s="31" t="str">
        <f t="shared" si="6"/>
        <v/>
      </c>
      <c r="Q35" s="2"/>
      <c r="R35" s="50"/>
    </row>
    <row r="36" spans="1:18" ht="30" customHeight="1">
      <c r="A36" s="32">
        <v>26</v>
      </c>
      <c r="B36" s="37">
        <v>41670</v>
      </c>
      <c r="C36" s="34" t="s">
        <v>55</v>
      </c>
      <c r="D36" s="39" t="s">
        <v>71</v>
      </c>
      <c r="E36" s="35" t="s">
        <v>60</v>
      </c>
      <c r="F36" s="36" t="s">
        <v>61</v>
      </c>
      <c r="G36" s="23"/>
      <c r="H36" s="24">
        <f>IF($D$3="si",($G$5/$G$6*G36),IF($D$3="no",G36*$G$4,0))</f>
        <v>0</v>
      </c>
      <c r="I36" s="38"/>
      <c r="J36" s="27">
        <v>9.1</v>
      </c>
      <c r="K36" s="28"/>
      <c r="L36" s="28"/>
      <c r="M36" s="29"/>
      <c r="N36" s="30">
        <f t="shared" si="5"/>
        <v>9.1</v>
      </c>
      <c r="O36" s="33">
        <v>9.1</v>
      </c>
      <c r="P36" s="31" t="str">
        <f t="shared" si="6"/>
        <v/>
      </c>
      <c r="Q36" s="2"/>
      <c r="R36" s="50"/>
    </row>
    <row r="37" spans="1:18" ht="30" customHeight="1">
      <c r="A37" s="32">
        <v>27</v>
      </c>
      <c r="B37" s="37"/>
      <c r="C37" s="34"/>
      <c r="D37" s="39"/>
      <c r="E37" s="35"/>
      <c r="F37" s="36"/>
      <c r="G37" s="23"/>
      <c r="H37" s="24">
        <f t="shared" ref="H37" si="7">IF($D$3="si",($G$5/$G$6*G37),IF($D$3="no",G37*$G$4,0))</f>
        <v>0</v>
      </c>
      <c r="I37" s="38"/>
      <c r="J37" s="27"/>
      <c r="K37" s="28"/>
      <c r="L37" s="28"/>
      <c r="M37" s="29"/>
      <c r="N37" s="30">
        <f t="shared" si="5"/>
        <v>0</v>
      </c>
      <c r="O37" s="33"/>
      <c r="P37" s="31" t="str">
        <f t="shared" si="6"/>
        <v/>
      </c>
      <c r="Q37" s="2"/>
      <c r="R37" s="50"/>
    </row>
    <row r="38" spans="1:18" ht="30" customHeight="1">
      <c r="A38" s="32">
        <v>28</v>
      </c>
      <c r="B38" s="37"/>
      <c r="C38" s="34"/>
      <c r="D38" s="39"/>
      <c r="E38" s="35"/>
      <c r="F38" s="36"/>
      <c r="G38" s="23"/>
      <c r="H38" s="24">
        <f t="shared" si="2"/>
        <v>0</v>
      </c>
      <c r="I38" s="38"/>
      <c r="J38" s="27"/>
      <c r="K38" s="28"/>
      <c r="L38" s="28"/>
      <c r="M38" s="29"/>
      <c r="N38" s="30">
        <f t="shared" ref="N38" si="8">SUM(H38:M38)</f>
        <v>0</v>
      </c>
      <c r="O38" s="33"/>
      <c r="P38" s="31" t="str">
        <f t="shared" si="3"/>
        <v/>
      </c>
      <c r="Q38" s="2"/>
      <c r="R38" s="50"/>
    </row>
    <row r="39" spans="1:18" ht="30" customHeight="1">
      <c r="A39" s="32">
        <v>29</v>
      </c>
      <c r="B39" s="37"/>
      <c r="C39" s="34"/>
      <c r="D39" s="39"/>
      <c r="E39" s="35"/>
      <c r="F39" s="36"/>
      <c r="G39" s="23"/>
      <c r="H39" s="24">
        <f t="shared" si="2"/>
        <v>0</v>
      </c>
      <c r="I39" s="38"/>
      <c r="J39" s="27"/>
      <c r="K39" s="28"/>
      <c r="L39" s="28"/>
      <c r="M39" s="29"/>
      <c r="N39" s="30">
        <f>SUM(H39:M39)</f>
        <v>0</v>
      </c>
      <c r="O39" s="33"/>
      <c r="P39" s="31" t="str">
        <f t="shared" si="3"/>
        <v/>
      </c>
      <c r="Q39" s="2"/>
      <c r="R39" s="50"/>
    </row>
    <row r="40" spans="1:18" ht="30" customHeight="1">
      <c r="A40" s="32">
        <v>30</v>
      </c>
      <c r="B40" s="37"/>
      <c r="C40" s="34"/>
      <c r="D40" s="39"/>
      <c r="E40" s="35"/>
      <c r="F40" s="36"/>
      <c r="G40" s="23"/>
      <c r="H40" s="24">
        <f>IF($D$3="si",($G$5/$G$6*G40),IF($D$3="no",G40*$G$4,0))</f>
        <v>0</v>
      </c>
      <c r="I40" s="38"/>
      <c r="J40" s="27"/>
      <c r="K40" s="28"/>
      <c r="L40" s="28"/>
      <c r="M40" s="29"/>
      <c r="N40" s="30">
        <f t="shared" ref="N40" si="9">SUM(H40:M40)</f>
        <v>0</v>
      </c>
      <c r="O40" s="33"/>
      <c r="P40" s="31" t="str">
        <f t="shared" si="3"/>
        <v/>
      </c>
      <c r="Q40" s="2"/>
      <c r="R40" s="50"/>
    </row>
    <row r="41" spans="1:18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8">
      <c r="A42" s="57"/>
      <c r="B42" s="58"/>
      <c r="C42" s="59"/>
      <c r="D42" s="60"/>
      <c r="E42" s="60"/>
      <c r="F42" s="61"/>
      <c r="G42" s="62"/>
      <c r="H42" s="63"/>
      <c r="I42" s="64"/>
      <c r="J42" s="64"/>
      <c r="K42" s="64"/>
      <c r="L42" s="64"/>
      <c r="M42" s="64"/>
      <c r="N42" s="65"/>
      <c r="O42" s="66"/>
      <c r="P42" s="67"/>
    </row>
    <row r="43" spans="1:18">
      <c r="A43" s="46"/>
      <c r="B43" s="51" t="s">
        <v>36</v>
      </c>
      <c r="C43" s="51"/>
      <c r="D43" s="51"/>
      <c r="E43" s="47"/>
      <c r="F43" s="47"/>
      <c r="G43" s="51" t="s">
        <v>38</v>
      </c>
      <c r="H43" s="51"/>
      <c r="I43" s="51"/>
      <c r="J43" s="47"/>
      <c r="K43" s="47"/>
      <c r="L43" s="51" t="s">
        <v>37</v>
      </c>
      <c r="M43" s="51"/>
      <c r="N43" s="51"/>
      <c r="O43" s="47"/>
      <c r="P43" s="67"/>
    </row>
    <row r="44" spans="1:18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67"/>
    </row>
    <row r="45" spans="1:18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textLength" operator="greaterThan" allowBlank="1" sqref="C42 C12 C31:C40">
      <formula1>1</formula1>
      <formula2>0</formula2>
    </dataValidation>
    <dataValidation type="date" operator="greaterThanOrEqual" showErrorMessage="1" errorTitle="Data" error="Inserire una data superiore al 1/11/2000" sqref="B42 B27:B40">
      <formula1>36831</formula1>
      <formula2>0</formula2>
    </dataValidation>
    <dataValidation type="textLength" operator="greaterThan" sqref="F42 F22:F40 F18:F19">
      <formula1>1</formula1>
      <formula2>0</formula2>
    </dataValidation>
    <dataValidation type="textLength" operator="greaterThan" allowBlank="1" showErrorMessage="1" sqref="D42:E42 E22:E40 D25:D40 D22:D23 E18:E20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J13:L21 H11:I11 J11:M12 I22:M40 H12:H40 M17:M21 I16:I2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topLeftCell="D1" zoomScale="60" zoomScaleNormal="100" workbookViewId="0">
      <selection activeCell="R13" sqref="R13"/>
    </sheetView>
  </sheetViews>
  <sheetFormatPr defaultRowHeight="18.75"/>
  <cols>
    <col min="1" max="1" width="6.7109375" style="1" customWidth="1"/>
    <col min="2" max="2" width="31.710937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84" t="s">
        <v>0</v>
      </c>
      <c r="C1" s="84"/>
      <c r="D1" s="85" t="s">
        <v>39</v>
      </c>
      <c r="E1" s="85"/>
      <c r="F1" s="41">
        <v>41640</v>
      </c>
      <c r="G1" s="40" t="s">
        <v>87</v>
      </c>
      <c r="L1" s="7" t="s">
        <v>28</v>
      </c>
      <c r="M1" s="3">
        <f>+P1-N7</f>
        <v>0</v>
      </c>
      <c r="N1" s="5" t="s">
        <v>1</v>
      </c>
      <c r="O1" s="6"/>
      <c r="P1" s="43">
        <f>SUM(H7:M7)</f>
        <v>422.35</v>
      </c>
      <c r="Q1" s="3" t="s">
        <v>26</v>
      </c>
      <c r="R1" s="78">
        <f>SUM(R11:R13)</f>
        <v>94.28</v>
      </c>
    </row>
    <row r="2" spans="1:18" s="7" customFormat="1" ht="57.75" customHeight="1">
      <c r="A2" s="4"/>
      <c r="B2" s="86" t="s">
        <v>2</v>
      </c>
      <c r="C2" s="86"/>
      <c r="D2" s="85" t="s">
        <v>48</v>
      </c>
      <c r="E2" s="85"/>
      <c r="F2" s="8"/>
      <c r="G2" s="8"/>
      <c r="N2" s="9" t="s">
        <v>3</v>
      </c>
      <c r="O2" s="10"/>
      <c r="P2" s="48">
        <v>143</v>
      </c>
      <c r="Q2" s="3" t="s">
        <v>25</v>
      </c>
      <c r="R2" s="78">
        <v>31.58</v>
      </c>
    </row>
    <row r="3" spans="1:18" s="7" customFormat="1" ht="35.25" customHeight="1">
      <c r="A3" s="4"/>
      <c r="B3" s="86" t="s">
        <v>24</v>
      </c>
      <c r="C3" s="86"/>
      <c r="D3" s="85" t="s">
        <v>40</v>
      </c>
      <c r="E3" s="85"/>
      <c r="N3" s="9" t="s">
        <v>4</v>
      </c>
      <c r="O3" s="10"/>
      <c r="P3" s="48">
        <f>+O7</f>
        <v>290</v>
      </c>
      <c r="Q3" s="11"/>
      <c r="R3" s="78">
        <f>65.05</f>
        <v>65.05</v>
      </c>
    </row>
    <row r="4" spans="1:18" s="7" customFormat="1" ht="35.25" customHeight="1" thickBot="1">
      <c r="A4" s="4"/>
      <c r="D4" s="12"/>
      <c r="E4" s="12"/>
      <c r="F4" s="9" t="s">
        <v>19</v>
      </c>
      <c r="G4" s="52">
        <v>1</v>
      </c>
      <c r="H4" s="13"/>
      <c r="I4" s="13"/>
      <c r="J4" s="2"/>
      <c r="K4" s="2"/>
      <c r="L4" s="2"/>
      <c r="M4" s="2"/>
      <c r="N4" s="14" t="s">
        <v>5</v>
      </c>
      <c r="O4" s="15"/>
      <c r="P4" s="16"/>
      <c r="Q4" s="11"/>
      <c r="R4" s="78"/>
    </row>
    <row r="5" spans="1:18" s="7" customFormat="1" ht="43.5" customHeight="1" thickTop="1" thickBot="1">
      <c r="A5" s="4"/>
      <c r="B5" s="17" t="s">
        <v>6</v>
      </c>
      <c r="C5" s="18"/>
      <c r="D5" s="45">
        <v>3</v>
      </c>
      <c r="E5" s="12"/>
      <c r="F5" s="9" t="s">
        <v>7</v>
      </c>
      <c r="G5" s="52">
        <v>1.1100000000000001</v>
      </c>
      <c r="N5" s="87" t="s">
        <v>8</v>
      </c>
      <c r="O5" s="87"/>
      <c r="P5" s="44">
        <f>P1-P2-P3-P4</f>
        <v>-10.649999999999977</v>
      </c>
      <c r="Q5" s="11"/>
      <c r="R5" s="82">
        <f>R1-R2-R3</f>
        <v>-2.3499999999999943</v>
      </c>
    </row>
    <row r="6" spans="1:18" s="7" customFormat="1" ht="43.5" customHeight="1" thickTop="1" thickBot="1">
      <c r="A6" s="4"/>
      <c r="B6" s="42" t="s">
        <v>94</v>
      </c>
      <c r="C6" s="42"/>
      <c r="D6" s="12"/>
      <c r="E6" s="12"/>
      <c r="F6" s="9" t="s">
        <v>9</v>
      </c>
      <c r="G6" s="70">
        <v>11.11</v>
      </c>
      <c r="N6" s="75"/>
      <c r="O6" s="76"/>
      <c r="P6" s="74"/>
      <c r="Q6" s="11"/>
    </row>
    <row r="7" spans="1:18" s="7" customFormat="1" ht="27" customHeight="1" thickTop="1" thickBot="1">
      <c r="A7" s="88" t="s">
        <v>27</v>
      </c>
      <c r="B7" s="89"/>
      <c r="C7" s="90"/>
      <c r="D7" s="91" t="s">
        <v>10</v>
      </c>
      <c r="E7" s="92"/>
      <c r="F7" s="92"/>
      <c r="G7" s="71">
        <f t="shared" ref="G7:O7" si="0">SUM(G11:G40)</f>
        <v>0</v>
      </c>
      <c r="H7" s="69">
        <f t="shared" si="0"/>
        <v>0</v>
      </c>
      <c r="I7" s="54">
        <f t="shared" si="0"/>
        <v>0</v>
      </c>
      <c r="J7" s="54">
        <f t="shared" si="0"/>
        <v>24</v>
      </c>
      <c r="K7" s="54">
        <f t="shared" si="0"/>
        <v>0</v>
      </c>
      <c r="L7" s="54">
        <f t="shared" si="0"/>
        <v>398.35</v>
      </c>
      <c r="M7" s="55">
        <f t="shared" si="0"/>
        <v>0</v>
      </c>
      <c r="N7" s="53">
        <f t="shared" si="0"/>
        <v>422.35</v>
      </c>
      <c r="O7" s="56">
        <f t="shared" si="0"/>
        <v>290</v>
      </c>
      <c r="P7" s="11">
        <f>+N7-SUM(H7:M7)</f>
        <v>0</v>
      </c>
    </row>
    <row r="8" spans="1:18" ht="36" customHeight="1" thickTop="1" thickBot="1">
      <c r="A8" s="93"/>
      <c r="B8" s="94" t="s">
        <v>11</v>
      </c>
      <c r="C8" s="94" t="s">
        <v>12</v>
      </c>
      <c r="D8" s="95" t="s">
        <v>23</v>
      </c>
      <c r="E8" s="94" t="s">
        <v>30</v>
      </c>
      <c r="F8" s="97" t="s">
        <v>29</v>
      </c>
      <c r="G8" s="98" t="s">
        <v>13</v>
      </c>
      <c r="H8" s="100" t="s">
        <v>14</v>
      </c>
      <c r="I8" s="101" t="s">
        <v>32</v>
      </c>
      <c r="J8" s="102" t="s">
        <v>34</v>
      </c>
      <c r="K8" s="102" t="s">
        <v>33</v>
      </c>
      <c r="L8" s="103" t="s">
        <v>20</v>
      </c>
      <c r="M8" s="104"/>
      <c r="N8" s="114" t="s">
        <v>15</v>
      </c>
      <c r="O8" s="105" t="s">
        <v>16</v>
      </c>
      <c r="P8" s="106" t="s">
        <v>17</v>
      </c>
      <c r="Q8" s="2"/>
      <c r="R8" s="107" t="s">
        <v>35</v>
      </c>
    </row>
    <row r="9" spans="1:18" ht="36" customHeight="1" thickTop="1" thickBot="1">
      <c r="A9" s="93"/>
      <c r="B9" s="94" t="s">
        <v>11</v>
      </c>
      <c r="C9" s="94"/>
      <c r="D9" s="96"/>
      <c r="E9" s="94"/>
      <c r="F9" s="97"/>
      <c r="G9" s="99"/>
      <c r="H9" s="100" t="s">
        <v>32</v>
      </c>
      <c r="I9" s="101" t="s">
        <v>32</v>
      </c>
      <c r="J9" s="101"/>
      <c r="K9" s="101" t="s">
        <v>31</v>
      </c>
      <c r="L9" s="110" t="s">
        <v>21</v>
      </c>
      <c r="M9" s="112" t="s">
        <v>22</v>
      </c>
      <c r="N9" s="114"/>
      <c r="O9" s="105"/>
      <c r="P9" s="106"/>
      <c r="Q9" s="2"/>
      <c r="R9" s="108"/>
    </row>
    <row r="10" spans="1:18" ht="37.5" customHeight="1" thickTop="1" thickBot="1">
      <c r="A10" s="93"/>
      <c r="B10" s="94"/>
      <c r="C10" s="94"/>
      <c r="D10" s="96"/>
      <c r="E10" s="94"/>
      <c r="F10" s="97"/>
      <c r="G10" s="68" t="s">
        <v>18</v>
      </c>
      <c r="H10" s="100"/>
      <c r="I10" s="101"/>
      <c r="J10" s="101"/>
      <c r="K10" s="101"/>
      <c r="L10" s="111"/>
      <c r="M10" s="113"/>
      <c r="N10" s="114"/>
      <c r="O10" s="105"/>
      <c r="P10" s="106"/>
      <c r="Q10" s="2"/>
      <c r="R10" s="109"/>
    </row>
    <row r="11" spans="1:18" ht="30" customHeight="1" thickTop="1">
      <c r="A11" s="32">
        <v>1</v>
      </c>
      <c r="B11" s="37">
        <v>41655</v>
      </c>
      <c r="C11" s="34" t="s">
        <v>81</v>
      </c>
      <c r="D11" s="39" t="s">
        <v>84</v>
      </c>
      <c r="E11" s="35" t="s">
        <v>76</v>
      </c>
      <c r="F11" s="36" t="s">
        <v>95</v>
      </c>
      <c r="G11" s="23"/>
      <c r="H11" s="24"/>
      <c r="I11" s="38"/>
      <c r="J11" s="27">
        <v>24</v>
      </c>
      <c r="K11" s="28"/>
      <c r="L11" s="28"/>
      <c r="M11" s="29"/>
      <c r="N11" s="30">
        <f t="shared" ref="N11:N16" si="1">SUM(H11:M11)</f>
        <v>24</v>
      </c>
      <c r="O11" s="33"/>
      <c r="P11" s="31"/>
      <c r="Q11" s="2"/>
      <c r="R11" s="50">
        <v>5.3</v>
      </c>
    </row>
    <row r="12" spans="1:18" ht="30" customHeight="1">
      <c r="A12" s="32">
        <v>2</v>
      </c>
      <c r="B12" s="37">
        <v>41655</v>
      </c>
      <c r="C12" s="34" t="s">
        <v>81</v>
      </c>
      <c r="D12" s="39" t="s">
        <v>85</v>
      </c>
      <c r="E12" s="35" t="s">
        <v>76</v>
      </c>
      <c r="F12" s="36" t="s">
        <v>95</v>
      </c>
      <c r="G12" s="23"/>
      <c r="H12" s="24">
        <f t="shared" ref="H12:H13" si="2">IF($D$3="si",($G$5/$G$6*G12),IF($D$3="no",G12*$G$4,0))</f>
        <v>0</v>
      </c>
      <c r="I12" s="38"/>
      <c r="J12" s="27"/>
      <c r="K12" s="28"/>
      <c r="L12" s="28">
        <v>387</v>
      </c>
      <c r="M12" s="29"/>
      <c r="N12" s="30">
        <f t="shared" si="1"/>
        <v>387</v>
      </c>
      <c r="O12" s="33">
        <v>290</v>
      </c>
      <c r="P12" s="31" t="str">
        <f t="shared" ref="P12:P16" si="3">IF(F12="Milano","X","")</f>
        <v/>
      </c>
      <c r="Q12" s="2"/>
      <c r="R12" s="50">
        <f>21.42+65.05</f>
        <v>86.47</v>
      </c>
    </row>
    <row r="13" spans="1:18" ht="30" customHeight="1">
      <c r="A13" s="32">
        <v>3</v>
      </c>
      <c r="B13" s="37">
        <v>41655</v>
      </c>
      <c r="C13" s="34" t="s">
        <v>81</v>
      </c>
      <c r="D13" s="39" t="s">
        <v>86</v>
      </c>
      <c r="E13" s="35" t="s">
        <v>76</v>
      </c>
      <c r="F13" s="36" t="s">
        <v>95</v>
      </c>
      <c r="G13" s="23"/>
      <c r="H13" s="24">
        <f t="shared" si="2"/>
        <v>0</v>
      </c>
      <c r="I13" s="38"/>
      <c r="J13" s="27"/>
      <c r="K13" s="28"/>
      <c r="L13" s="28">
        <v>11.35</v>
      </c>
      <c r="M13" s="29"/>
      <c r="N13" s="30">
        <f t="shared" si="1"/>
        <v>11.35</v>
      </c>
      <c r="O13" s="33"/>
      <c r="P13" s="31" t="str">
        <f t="shared" si="3"/>
        <v/>
      </c>
      <c r="Q13" s="2"/>
      <c r="R13" s="50">
        <v>2.5099999999999998</v>
      </c>
    </row>
    <row r="14" spans="1:18" ht="30" customHeight="1">
      <c r="A14" s="32">
        <v>4</v>
      </c>
      <c r="B14" s="37"/>
      <c r="C14" s="34"/>
      <c r="D14" s="39"/>
      <c r="E14" s="35"/>
      <c r="F14" s="36"/>
      <c r="G14" s="23"/>
      <c r="H14" s="24"/>
      <c r="I14" s="38"/>
      <c r="J14" s="27"/>
      <c r="K14" s="28"/>
      <c r="L14" s="28"/>
      <c r="M14" s="29"/>
      <c r="N14" s="30">
        <f t="shared" si="1"/>
        <v>0</v>
      </c>
      <c r="O14" s="33"/>
      <c r="P14" s="31" t="str">
        <f t="shared" si="3"/>
        <v/>
      </c>
      <c r="Q14" s="2"/>
      <c r="R14" s="50"/>
    </row>
    <row r="15" spans="1:18" ht="30" customHeight="1">
      <c r="A15" s="32">
        <v>5</v>
      </c>
      <c r="B15" s="37"/>
      <c r="C15" s="34"/>
      <c r="D15" s="39"/>
      <c r="E15" s="35"/>
      <c r="F15" s="36"/>
      <c r="G15" s="23"/>
      <c r="H15" s="24"/>
      <c r="I15" s="38"/>
      <c r="J15" s="27"/>
      <c r="K15" s="28"/>
      <c r="L15" s="28"/>
      <c r="M15" s="29"/>
      <c r="N15" s="30">
        <f t="shared" si="1"/>
        <v>0</v>
      </c>
      <c r="O15" s="33"/>
      <c r="P15" s="31" t="str">
        <f t="shared" si="3"/>
        <v/>
      </c>
      <c r="Q15" s="2"/>
      <c r="R15" s="50"/>
    </row>
    <row r="16" spans="1:18" ht="30" customHeight="1">
      <c r="A16" s="32">
        <v>6</v>
      </c>
      <c r="B16" s="37"/>
      <c r="C16" s="34"/>
      <c r="D16" s="39"/>
      <c r="E16" s="35"/>
      <c r="F16" s="36"/>
      <c r="G16" s="23"/>
      <c r="H16" s="24"/>
      <c r="I16" s="38"/>
      <c r="J16" s="27"/>
      <c r="K16" s="28"/>
      <c r="L16" s="28"/>
      <c r="M16" s="29"/>
      <c r="N16" s="30">
        <f t="shared" si="1"/>
        <v>0</v>
      </c>
      <c r="O16" s="33"/>
      <c r="P16" s="31" t="str">
        <f t="shared" si="3"/>
        <v/>
      </c>
      <c r="Q16" s="2"/>
      <c r="R16" s="50"/>
    </row>
    <row r="17" spans="1:18" ht="30" customHeight="1">
      <c r="A17" s="32">
        <v>7</v>
      </c>
      <c r="B17" s="37"/>
      <c r="C17" s="34"/>
      <c r="D17" s="39"/>
      <c r="E17" s="35"/>
      <c r="F17" s="36"/>
      <c r="G17" s="23"/>
      <c r="H17" s="24"/>
      <c r="I17" s="38"/>
      <c r="J17" s="27"/>
      <c r="K17" s="28"/>
      <c r="L17" s="28"/>
      <c r="M17" s="29"/>
      <c r="N17" s="30">
        <f t="shared" ref="N17:N25" si="4">SUM(H17:M17)</f>
        <v>0</v>
      </c>
      <c r="O17" s="33"/>
      <c r="P17" s="31" t="str">
        <f t="shared" ref="P17:P40" si="5">IF(F17="Milano","X","")</f>
        <v/>
      </c>
      <c r="Q17" s="2"/>
      <c r="R17" s="50"/>
    </row>
    <row r="18" spans="1:18" ht="30" customHeight="1">
      <c r="A18" s="32">
        <v>8</v>
      </c>
      <c r="B18" s="19"/>
      <c r="C18" s="20"/>
      <c r="D18" s="21"/>
      <c r="E18" s="21"/>
      <c r="F18" s="22"/>
      <c r="G18" s="23"/>
      <c r="H18" s="24"/>
      <c r="I18" s="25"/>
      <c r="J18" s="26"/>
      <c r="K18" s="49"/>
      <c r="L18" s="28"/>
      <c r="M18" s="29"/>
      <c r="N18" s="30">
        <f t="shared" si="4"/>
        <v>0</v>
      </c>
      <c r="O18" s="33"/>
      <c r="P18" s="31" t="str">
        <f t="shared" si="5"/>
        <v/>
      </c>
      <c r="Q18" s="2"/>
      <c r="R18" s="50"/>
    </row>
    <row r="19" spans="1:18" ht="30" customHeight="1">
      <c r="A19" s="32">
        <v>9</v>
      </c>
      <c r="B19" s="19"/>
      <c r="C19" s="34"/>
      <c r="D19" s="21"/>
      <c r="E19" s="21"/>
      <c r="F19" s="35"/>
      <c r="G19" s="23"/>
      <c r="H19" s="24">
        <f t="shared" ref="H19:H39" si="6">IF($D$3="si",($G$5/$G$6*G19),IF($D$3="no",G19*$G$4,0))</f>
        <v>0</v>
      </c>
      <c r="I19" s="25"/>
      <c r="J19" s="26"/>
      <c r="K19" s="49"/>
      <c r="L19" s="28"/>
      <c r="M19" s="29"/>
      <c r="N19" s="30">
        <f t="shared" si="4"/>
        <v>0</v>
      </c>
      <c r="O19" s="33"/>
      <c r="P19" s="31" t="str">
        <f t="shared" si="5"/>
        <v/>
      </c>
      <c r="Q19" s="2"/>
      <c r="R19" s="50"/>
    </row>
    <row r="20" spans="1:18" ht="30" customHeight="1">
      <c r="A20" s="32">
        <v>10</v>
      </c>
      <c r="B20" s="19"/>
      <c r="C20" s="34"/>
      <c r="D20" s="21"/>
      <c r="E20" s="21"/>
      <c r="F20" s="35"/>
      <c r="G20" s="23"/>
      <c r="H20" s="24">
        <f t="shared" si="6"/>
        <v>0</v>
      </c>
      <c r="I20" s="25"/>
      <c r="J20" s="26"/>
      <c r="K20" s="49"/>
      <c r="L20" s="28"/>
      <c r="M20" s="29"/>
      <c r="N20" s="30">
        <f t="shared" si="4"/>
        <v>0</v>
      </c>
      <c r="O20" s="33"/>
      <c r="P20" s="31" t="str">
        <f t="shared" si="5"/>
        <v/>
      </c>
      <c r="Q20" s="2"/>
      <c r="R20" s="50"/>
    </row>
    <row r="21" spans="1:18" ht="30" customHeight="1">
      <c r="A21" s="32">
        <v>11</v>
      </c>
      <c r="B21" s="19"/>
      <c r="C21" s="34"/>
      <c r="D21" s="21"/>
      <c r="E21" s="21"/>
      <c r="F21" s="34"/>
      <c r="G21" s="23"/>
      <c r="H21" s="24">
        <f t="shared" si="6"/>
        <v>0</v>
      </c>
      <c r="I21" s="25"/>
      <c r="J21" s="27"/>
      <c r="K21" s="28"/>
      <c r="L21" s="28"/>
      <c r="M21" s="29"/>
      <c r="N21" s="30">
        <f t="shared" si="4"/>
        <v>0</v>
      </c>
      <c r="O21" s="33"/>
      <c r="P21" s="31" t="str">
        <f t="shared" si="5"/>
        <v/>
      </c>
      <c r="Q21" s="2"/>
      <c r="R21" s="50"/>
    </row>
    <row r="22" spans="1:18" ht="30" customHeight="1">
      <c r="A22" s="32">
        <v>12</v>
      </c>
      <c r="B22" s="19"/>
      <c r="C22" s="34"/>
      <c r="D22" s="21"/>
      <c r="E22" s="21"/>
      <c r="F22" s="34"/>
      <c r="G22" s="23"/>
      <c r="H22" s="24">
        <f t="shared" si="6"/>
        <v>0</v>
      </c>
      <c r="I22" s="26"/>
      <c r="J22" s="26"/>
      <c r="K22" s="49"/>
      <c r="L22" s="28"/>
      <c r="M22" s="29"/>
      <c r="N22" s="30">
        <f t="shared" si="4"/>
        <v>0</v>
      </c>
      <c r="O22" s="33"/>
      <c r="P22" s="31" t="str">
        <f t="shared" si="5"/>
        <v/>
      </c>
      <c r="Q22" s="2"/>
      <c r="R22" s="50"/>
    </row>
    <row r="23" spans="1:18" ht="30" customHeight="1">
      <c r="A23" s="32">
        <v>13</v>
      </c>
      <c r="B23" s="37"/>
      <c r="C23" s="34"/>
      <c r="D23" s="39"/>
      <c r="E23" s="35"/>
      <c r="F23" s="36"/>
      <c r="G23" s="23"/>
      <c r="H23" s="24">
        <f t="shared" si="6"/>
        <v>0</v>
      </c>
      <c r="I23" s="38"/>
      <c r="J23" s="27"/>
      <c r="K23" s="28"/>
      <c r="L23" s="28"/>
      <c r="M23" s="29"/>
      <c r="N23" s="30">
        <f t="shared" si="4"/>
        <v>0</v>
      </c>
      <c r="O23" s="33"/>
      <c r="P23" s="31" t="str">
        <f t="shared" si="5"/>
        <v/>
      </c>
      <c r="Q23" s="2"/>
      <c r="R23" s="50"/>
    </row>
    <row r="24" spans="1:18" ht="30" customHeight="1">
      <c r="A24" s="32">
        <v>14</v>
      </c>
      <c r="B24" s="37"/>
      <c r="C24" s="34"/>
      <c r="D24" s="39"/>
      <c r="E24" s="35"/>
      <c r="F24" s="36"/>
      <c r="G24" s="23"/>
      <c r="H24" s="24">
        <f t="shared" si="6"/>
        <v>0</v>
      </c>
      <c r="I24" s="38"/>
      <c r="J24" s="27"/>
      <c r="K24" s="28"/>
      <c r="L24" s="28"/>
      <c r="M24" s="29"/>
      <c r="N24" s="30">
        <f t="shared" si="4"/>
        <v>0</v>
      </c>
      <c r="O24" s="33"/>
      <c r="P24" s="31" t="str">
        <f t="shared" si="5"/>
        <v/>
      </c>
      <c r="Q24" s="2"/>
      <c r="R24" s="50"/>
    </row>
    <row r="25" spans="1:18" ht="30" customHeight="1">
      <c r="A25" s="32">
        <v>15</v>
      </c>
      <c r="B25" s="37"/>
      <c r="C25" s="34"/>
      <c r="D25" s="39"/>
      <c r="E25" s="35"/>
      <c r="F25" s="36"/>
      <c r="G25" s="23"/>
      <c r="H25" s="24">
        <f t="shared" si="6"/>
        <v>0</v>
      </c>
      <c r="I25" s="38"/>
      <c r="J25" s="27"/>
      <c r="K25" s="28"/>
      <c r="L25" s="28"/>
      <c r="M25" s="29"/>
      <c r="N25" s="30">
        <f t="shared" si="4"/>
        <v>0</v>
      </c>
      <c r="O25" s="33"/>
      <c r="P25" s="31" t="str">
        <f t="shared" si="5"/>
        <v/>
      </c>
      <c r="Q25" s="2"/>
      <c r="R25" s="50"/>
    </row>
    <row r="26" spans="1:18" ht="30" customHeight="1">
      <c r="A26" s="32">
        <v>16</v>
      </c>
      <c r="B26" s="37"/>
      <c r="C26" s="34"/>
      <c r="D26" s="39"/>
      <c r="E26" s="35"/>
      <c r="F26" s="36"/>
      <c r="G26" s="23"/>
      <c r="H26" s="24">
        <f t="shared" si="6"/>
        <v>0</v>
      </c>
      <c r="I26" s="38"/>
      <c r="J26" s="27"/>
      <c r="K26" s="28"/>
      <c r="L26" s="28"/>
      <c r="M26" s="29"/>
      <c r="N26" s="30">
        <f t="shared" ref="N26" si="7">SUM(H26:M26)</f>
        <v>0</v>
      </c>
      <c r="O26" s="33"/>
      <c r="P26" s="31" t="str">
        <f t="shared" si="5"/>
        <v/>
      </c>
      <c r="Q26" s="2"/>
      <c r="R26" s="50"/>
    </row>
    <row r="27" spans="1:18" ht="30" customHeight="1">
      <c r="A27" s="32">
        <v>17</v>
      </c>
      <c r="B27" s="37"/>
      <c r="C27" s="34"/>
      <c r="D27" s="39"/>
      <c r="E27" s="35"/>
      <c r="F27" s="36"/>
      <c r="G27" s="23"/>
      <c r="H27" s="24">
        <f t="shared" si="6"/>
        <v>0</v>
      </c>
      <c r="I27" s="38"/>
      <c r="J27" s="27"/>
      <c r="K27" s="28"/>
      <c r="L27" s="28"/>
      <c r="M27" s="29"/>
      <c r="N27" s="30">
        <f>SUM(H27:M27)</f>
        <v>0</v>
      </c>
      <c r="O27" s="33"/>
      <c r="P27" s="31" t="str">
        <f t="shared" si="5"/>
        <v/>
      </c>
      <c r="Q27" s="2"/>
      <c r="R27" s="50"/>
    </row>
    <row r="28" spans="1:18" ht="30" customHeight="1">
      <c r="A28" s="32">
        <v>18</v>
      </c>
      <c r="B28" s="37"/>
      <c r="C28" s="34"/>
      <c r="D28" s="39"/>
      <c r="E28" s="35"/>
      <c r="F28" s="36"/>
      <c r="G28" s="23"/>
      <c r="H28" s="24">
        <f t="shared" si="6"/>
        <v>0</v>
      </c>
      <c r="I28" s="38"/>
      <c r="J28" s="27"/>
      <c r="K28" s="28"/>
      <c r="L28" s="28"/>
      <c r="M28" s="29"/>
      <c r="N28" s="30">
        <f t="shared" ref="N28:N38" si="8">SUM(H28:M28)</f>
        <v>0</v>
      </c>
      <c r="O28" s="33"/>
      <c r="P28" s="31" t="str">
        <f t="shared" si="5"/>
        <v/>
      </c>
      <c r="Q28" s="2"/>
      <c r="R28" s="50"/>
    </row>
    <row r="29" spans="1:18" ht="30" customHeight="1">
      <c r="A29" s="32">
        <v>19</v>
      </c>
      <c r="B29" s="37"/>
      <c r="C29" s="34"/>
      <c r="D29" s="39"/>
      <c r="E29" s="35"/>
      <c r="F29" s="36"/>
      <c r="G29" s="23"/>
      <c r="H29" s="24">
        <f t="shared" si="6"/>
        <v>0</v>
      </c>
      <c r="I29" s="38"/>
      <c r="J29" s="27"/>
      <c r="K29" s="28"/>
      <c r="L29" s="28"/>
      <c r="M29" s="29"/>
      <c r="N29" s="30">
        <f t="shared" si="8"/>
        <v>0</v>
      </c>
      <c r="O29" s="33"/>
      <c r="P29" s="31" t="str">
        <f t="shared" si="5"/>
        <v/>
      </c>
      <c r="Q29" s="2"/>
      <c r="R29" s="50"/>
    </row>
    <row r="30" spans="1:18" ht="30" customHeight="1">
      <c r="A30" s="32">
        <v>20</v>
      </c>
      <c r="B30" s="37"/>
      <c r="C30" s="34"/>
      <c r="D30" s="39"/>
      <c r="E30" s="35"/>
      <c r="F30" s="36"/>
      <c r="G30" s="23"/>
      <c r="H30" s="24">
        <f t="shared" si="6"/>
        <v>0</v>
      </c>
      <c r="I30" s="38"/>
      <c r="J30" s="27"/>
      <c r="K30" s="28"/>
      <c r="L30" s="28"/>
      <c r="M30" s="29"/>
      <c r="N30" s="30">
        <f t="shared" si="8"/>
        <v>0</v>
      </c>
      <c r="O30" s="33"/>
      <c r="P30" s="31" t="str">
        <f t="shared" si="5"/>
        <v/>
      </c>
      <c r="Q30" s="2"/>
      <c r="R30" s="50"/>
    </row>
    <row r="31" spans="1:18" ht="30" customHeight="1">
      <c r="A31" s="32">
        <v>21</v>
      </c>
      <c r="B31" s="37"/>
      <c r="C31" s="34"/>
      <c r="D31" s="39"/>
      <c r="E31" s="35"/>
      <c r="F31" s="36"/>
      <c r="G31" s="23"/>
      <c r="H31" s="24">
        <f t="shared" si="6"/>
        <v>0</v>
      </c>
      <c r="I31" s="38"/>
      <c r="J31" s="27"/>
      <c r="K31" s="28"/>
      <c r="L31" s="28"/>
      <c r="M31" s="29"/>
      <c r="N31" s="30">
        <f t="shared" si="8"/>
        <v>0</v>
      </c>
      <c r="O31" s="33"/>
      <c r="P31" s="31" t="str">
        <f t="shared" si="5"/>
        <v/>
      </c>
      <c r="Q31" s="2"/>
      <c r="R31" s="50"/>
    </row>
    <row r="32" spans="1:18" ht="30" customHeight="1">
      <c r="A32" s="32">
        <v>22</v>
      </c>
      <c r="B32" s="37"/>
      <c r="C32" s="34"/>
      <c r="D32" s="39"/>
      <c r="E32" s="35"/>
      <c r="F32" s="36"/>
      <c r="G32" s="23"/>
      <c r="H32" s="24">
        <f t="shared" si="6"/>
        <v>0</v>
      </c>
      <c r="I32" s="38"/>
      <c r="J32" s="27"/>
      <c r="K32" s="28"/>
      <c r="L32" s="28"/>
      <c r="M32" s="29"/>
      <c r="N32" s="30">
        <f t="shared" si="8"/>
        <v>0</v>
      </c>
      <c r="O32" s="33"/>
      <c r="P32" s="31" t="str">
        <f t="shared" si="5"/>
        <v/>
      </c>
      <c r="Q32" s="2"/>
      <c r="R32" s="50"/>
    </row>
    <row r="33" spans="1:18" ht="30" customHeight="1">
      <c r="A33" s="32">
        <v>23</v>
      </c>
      <c r="B33" s="37"/>
      <c r="C33" s="34"/>
      <c r="D33" s="39"/>
      <c r="E33" s="35"/>
      <c r="F33" s="36"/>
      <c r="G33" s="23"/>
      <c r="H33" s="24">
        <f t="shared" si="6"/>
        <v>0</v>
      </c>
      <c r="I33" s="38"/>
      <c r="J33" s="27"/>
      <c r="K33" s="28"/>
      <c r="L33" s="28"/>
      <c r="M33" s="29"/>
      <c r="N33" s="30">
        <f t="shared" si="8"/>
        <v>0</v>
      </c>
      <c r="O33" s="33"/>
      <c r="P33" s="31" t="str">
        <f t="shared" si="5"/>
        <v/>
      </c>
      <c r="Q33" s="2"/>
      <c r="R33" s="50"/>
    </row>
    <row r="34" spans="1:18" ht="30" customHeight="1">
      <c r="A34" s="32">
        <v>24</v>
      </c>
      <c r="B34" s="37"/>
      <c r="C34" s="34"/>
      <c r="D34" s="39"/>
      <c r="E34" s="35"/>
      <c r="F34" s="36"/>
      <c r="G34" s="23"/>
      <c r="H34" s="24">
        <f t="shared" si="6"/>
        <v>0</v>
      </c>
      <c r="I34" s="38"/>
      <c r="J34" s="27"/>
      <c r="K34" s="28"/>
      <c r="L34" s="28"/>
      <c r="M34" s="29"/>
      <c r="N34" s="30">
        <f t="shared" si="8"/>
        <v>0</v>
      </c>
      <c r="O34" s="33"/>
      <c r="P34" s="31" t="str">
        <f t="shared" si="5"/>
        <v/>
      </c>
      <c r="Q34" s="2"/>
      <c r="R34" s="50"/>
    </row>
    <row r="35" spans="1:18" ht="30" customHeight="1">
      <c r="A35" s="32">
        <v>25</v>
      </c>
      <c r="B35" s="37"/>
      <c r="C35" s="34"/>
      <c r="D35" s="39"/>
      <c r="E35" s="35"/>
      <c r="F35" s="36"/>
      <c r="G35" s="23"/>
      <c r="H35" s="24">
        <f t="shared" si="6"/>
        <v>0</v>
      </c>
      <c r="I35" s="38"/>
      <c r="J35" s="27"/>
      <c r="K35" s="28"/>
      <c r="L35" s="28"/>
      <c r="M35" s="29"/>
      <c r="N35" s="30">
        <f t="shared" si="8"/>
        <v>0</v>
      </c>
      <c r="O35" s="33"/>
      <c r="P35" s="31" t="str">
        <f t="shared" si="5"/>
        <v/>
      </c>
      <c r="Q35" s="2"/>
      <c r="R35" s="50"/>
    </row>
    <row r="36" spans="1:18" ht="30" customHeight="1">
      <c r="A36" s="32">
        <v>26</v>
      </c>
      <c r="B36" s="37"/>
      <c r="C36" s="34"/>
      <c r="D36" s="39"/>
      <c r="E36" s="35"/>
      <c r="F36" s="36"/>
      <c r="G36" s="23"/>
      <c r="H36" s="24">
        <f t="shared" si="6"/>
        <v>0</v>
      </c>
      <c r="I36" s="38"/>
      <c r="J36" s="27"/>
      <c r="K36" s="28"/>
      <c r="L36" s="28"/>
      <c r="M36" s="29"/>
      <c r="N36" s="30">
        <f t="shared" si="8"/>
        <v>0</v>
      </c>
      <c r="O36" s="33"/>
      <c r="P36" s="31" t="str">
        <f t="shared" si="5"/>
        <v/>
      </c>
      <c r="Q36" s="2"/>
      <c r="R36" s="50"/>
    </row>
    <row r="37" spans="1:18" ht="30" customHeight="1">
      <c r="A37" s="32">
        <v>27</v>
      </c>
      <c r="B37" s="37"/>
      <c r="C37" s="34"/>
      <c r="D37" s="39"/>
      <c r="E37" s="35"/>
      <c r="F37" s="36"/>
      <c r="G37" s="23"/>
      <c r="H37" s="24">
        <f>IF($D$3="si",($G$5/$G$6*G37),IF($D$3="no",G37*$G$4,0))</f>
        <v>0</v>
      </c>
      <c r="I37" s="38"/>
      <c r="J37" s="27"/>
      <c r="K37" s="28"/>
      <c r="L37" s="28"/>
      <c r="M37" s="29"/>
      <c r="N37" s="30">
        <f t="shared" si="8"/>
        <v>0</v>
      </c>
      <c r="O37" s="33"/>
      <c r="P37" s="31" t="str">
        <f t="shared" si="5"/>
        <v/>
      </c>
      <c r="Q37" s="2"/>
      <c r="R37" s="50"/>
    </row>
    <row r="38" spans="1:18" ht="30" customHeight="1">
      <c r="A38" s="32">
        <v>28</v>
      </c>
      <c r="B38" s="37"/>
      <c r="C38" s="34"/>
      <c r="D38" s="39"/>
      <c r="E38" s="35"/>
      <c r="F38" s="36"/>
      <c r="G38" s="23"/>
      <c r="H38" s="24">
        <f t="shared" si="6"/>
        <v>0</v>
      </c>
      <c r="I38" s="38"/>
      <c r="J38" s="27"/>
      <c r="K38" s="28"/>
      <c r="L38" s="28"/>
      <c r="M38" s="29"/>
      <c r="N38" s="30">
        <f t="shared" si="8"/>
        <v>0</v>
      </c>
      <c r="O38" s="33"/>
      <c r="P38" s="31" t="str">
        <f t="shared" si="5"/>
        <v/>
      </c>
      <c r="Q38" s="2"/>
      <c r="R38" s="50"/>
    </row>
    <row r="39" spans="1:18" ht="30" customHeight="1">
      <c r="A39" s="32">
        <v>29</v>
      </c>
      <c r="B39" s="37"/>
      <c r="C39" s="34"/>
      <c r="D39" s="39"/>
      <c r="E39" s="35"/>
      <c r="F39" s="36"/>
      <c r="G39" s="23"/>
      <c r="H39" s="24">
        <f t="shared" si="6"/>
        <v>0</v>
      </c>
      <c r="I39" s="38"/>
      <c r="J39" s="27"/>
      <c r="K39" s="28"/>
      <c r="L39" s="28"/>
      <c r="M39" s="29"/>
      <c r="N39" s="30">
        <f>SUM(H39:M39)</f>
        <v>0</v>
      </c>
      <c r="O39" s="33"/>
      <c r="P39" s="31" t="str">
        <f t="shared" si="5"/>
        <v/>
      </c>
      <c r="Q39" s="2"/>
      <c r="R39" s="50"/>
    </row>
    <row r="40" spans="1:18" ht="30" customHeight="1">
      <c r="A40" s="32">
        <v>30</v>
      </c>
      <c r="B40" s="37"/>
      <c r="C40" s="34"/>
      <c r="D40" s="39"/>
      <c r="E40" s="35"/>
      <c r="F40" s="36"/>
      <c r="G40" s="23"/>
      <c r="H40" s="24">
        <f>IF($D$3="si",($G$5/$G$6*G40),IF($D$3="no",G40*$G$4,0))</f>
        <v>0</v>
      </c>
      <c r="I40" s="38"/>
      <c r="J40" s="27"/>
      <c r="K40" s="28"/>
      <c r="L40" s="28"/>
      <c r="M40" s="29"/>
      <c r="N40" s="30">
        <f t="shared" ref="N40" si="9">SUM(H40:M40)</f>
        <v>0</v>
      </c>
      <c r="O40" s="33"/>
      <c r="P40" s="31" t="str">
        <f t="shared" si="5"/>
        <v/>
      </c>
      <c r="Q40" s="2"/>
      <c r="R40" s="50"/>
    </row>
    <row r="41" spans="1:18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8">
      <c r="A42" s="57"/>
      <c r="B42" s="58"/>
      <c r="C42" s="59"/>
      <c r="D42" s="60"/>
      <c r="E42" s="60"/>
      <c r="F42" s="61"/>
      <c r="G42" s="62"/>
      <c r="H42" s="63"/>
      <c r="I42" s="64"/>
      <c r="J42" s="64"/>
      <c r="K42" s="64"/>
      <c r="L42" s="64"/>
      <c r="M42" s="64"/>
      <c r="N42" s="65"/>
      <c r="O42" s="66"/>
      <c r="P42" s="67"/>
    </row>
    <row r="43" spans="1:18">
      <c r="A43" s="46"/>
      <c r="B43" s="51" t="s">
        <v>36</v>
      </c>
      <c r="C43" s="51"/>
      <c r="D43" s="51"/>
      <c r="E43" s="47"/>
      <c r="F43" s="47"/>
      <c r="G43" s="51" t="s">
        <v>38</v>
      </c>
      <c r="H43" s="51"/>
      <c r="I43" s="51"/>
      <c r="J43" s="47"/>
      <c r="K43" s="47"/>
      <c r="L43" s="51" t="s">
        <v>37</v>
      </c>
      <c r="M43" s="51"/>
      <c r="N43" s="51"/>
      <c r="O43" s="47"/>
      <c r="P43" s="67"/>
    </row>
    <row r="44" spans="1:18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67"/>
    </row>
    <row r="45" spans="1:18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2 C21 C23:C40 C11">
      <formula1>1</formula1>
      <formula2>0</formula2>
    </dataValidation>
    <dataValidation type="date" operator="greaterThanOrEqual" showErrorMessage="1" errorTitle="Data" error="Inserire una data superiore al 1/11/2000" sqref="B42 B23:B40">
      <formula1>36831</formula1>
      <formula2>0</formula2>
    </dataValidation>
    <dataValidation type="textLength" operator="greaterThan" sqref="F42 F23:F40 F19:F20">
      <formula1>1</formula1>
      <formula2>0</formula2>
    </dataValidation>
    <dataValidation type="textLength" operator="greaterThan" allowBlank="1" showErrorMessage="1" sqref="D42:E42 D23:E40 E19:E21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I16:I22 I23:M40 H11:H40 M18:M22 J12:L22 J11:M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tabSelected="1" view="pageBreakPreview" topLeftCell="D1" zoomScale="60" zoomScaleNormal="100" workbookViewId="0">
      <selection activeCell="R4" sqref="R4"/>
    </sheetView>
  </sheetViews>
  <sheetFormatPr defaultRowHeight="18.75"/>
  <cols>
    <col min="1" max="1" width="6.7109375" style="1" customWidth="1"/>
    <col min="2" max="2" width="35.1406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9" s="7" customFormat="1" ht="65.25" customHeight="1">
      <c r="A1" s="4"/>
      <c r="B1" s="84" t="s">
        <v>0</v>
      </c>
      <c r="C1" s="84"/>
      <c r="D1" s="85" t="s">
        <v>39</v>
      </c>
      <c r="E1" s="85"/>
      <c r="F1" s="41">
        <v>41640</v>
      </c>
      <c r="G1" s="40" t="s">
        <v>93</v>
      </c>
      <c r="L1" s="7" t="s">
        <v>28</v>
      </c>
      <c r="M1" s="3">
        <f>+P1-N7</f>
        <v>0</v>
      </c>
      <c r="N1" s="5" t="s">
        <v>1</v>
      </c>
      <c r="O1" s="6"/>
      <c r="P1" s="43">
        <f>SUM(H7:M7)</f>
        <v>538.89</v>
      </c>
      <c r="Q1" s="3" t="s">
        <v>26</v>
      </c>
      <c r="R1" s="78">
        <f>SUM(R11,R13:R15)</f>
        <v>157.67000000000002</v>
      </c>
    </row>
    <row r="2" spans="1:19" s="7" customFormat="1" ht="57.75" customHeight="1">
      <c r="A2" s="4"/>
      <c r="B2" s="86" t="s">
        <v>2</v>
      </c>
      <c r="C2" s="86"/>
      <c r="D2" s="85"/>
      <c r="E2" s="85"/>
      <c r="F2" s="8"/>
      <c r="G2" s="8"/>
      <c r="N2" s="9" t="s">
        <v>3</v>
      </c>
      <c r="O2" s="10"/>
      <c r="P2" s="48">
        <v>20</v>
      </c>
      <c r="Q2" s="3" t="s">
        <v>25</v>
      </c>
      <c r="R2" s="78">
        <f>5.76</f>
        <v>5.76</v>
      </c>
    </row>
    <row r="3" spans="1:19" s="7" customFormat="1" ht="35.25" customHeight="1">
      <c r="A3" s="4"/>
      <c r="B3" s="86" t="s">
        <v>24</v>
      </c>
      <c r="C3" s="86"/>
      <c r="D3" s="85" t="s">
        <v>40</v>
      </c>
      <c r="E3" s="85"/>
      <c r="N3" s="9" t="s">
        <v>4</v>
      </c>
      <c r="O3" s="10"/>
      <c r="P3" s="48">
        <f>+O7</f>
        <v>616.89</v>
      </c>
      <c r="Q3" s="11"/>
      <c r="R3" s="78">
        <f>SUM(R12,R14:R15)</f>
        <v>181.26</v>
      </c>
    </row>
    <row r="4" spans="1:19" s="7" customFormat="1" ht="35.25" customHeight="1" thickBot="1">
      <c r="A4" s="4"/>
      <c r="D4" s="12"/>
      <c r="E4" s="12"/>
      <c r="F4" s="9" t="s">
        <v>19</v>
      </c>
      <c r="G4" s="52">
        <v>1</v>
      </c>
      <c r="H4" s="13"/>
      <c r="I4" s="13"/>
      <c r="J4" s="2"/>
      <c r="K4" s="2"/>
      <c r="L4" s="2"/>
      <c r="M4" s="2"/>
      <c r="N4" s="14" t="s">
        <v>5</v>
      </c>
      <c r="O4" s="15"/>
      <c r="P4" s="16"/>
      <c r="Q4" s="11"/>
      <c r="R4" s="78"/>
    </row>
    <row r="5" spans="1:19" s="7" customFormat="1" ht="43.5" customHeight="1" thickTop="1" thickBot="1">
      <c r="A5" s="4"/>
      <c r="B5" s="17" t="s">
        <v>6</v>
      </c>
      <c r="C5" s="18"/>
      <c r="D5" s="45">
        <v>6</v>
      </c>
      <c r="E5" s="12"/>
      <c r="F5" s="9" t="s">
        <v>7</v>
      </c>
      <c r="G5" s="52">
        <v>1.1100000000000001</v>
      </c>
      <c r="N5" s="87" t="s">
        <v>8</v>
      </c>
      <c r="O5" s="87"/>
      <c r="P5" s="44">
        <f>P1-P2-P3-P4</f>
        <v>-98</v>
      </c>
      <c r="Q5" s="11"/>
      <c r="R5" s="82">
        <f>R1-R2-R3</f>
        <v>-29.349999999999966</v>
      </c>
    </row>
    <row r="6" spans="1:19" s="7" customFormat="1" ht="43.5" customHeight="1" thickTop="1" thickBot="1">
      <c r="A6" s="4"/>
      <c r="B6" s="42" t="s">
        <v>83</v>
      </c>
      <c r="C6" s="42"/>
      <c r="D6" s="12"/>
      <c r="E6" s="12"/>
      <c r="F6" s="9" t="s">
        <v>9</v>
      </c>
      <c r="G6" s="70">
        <v>11.11</v>
      </c>
      <c r="N6" s="75"/>
      <c r="O6" s="76"/>
      <c r="P6" s="74"/>
      <c r="Q6" s="11"/>
    </row>
    <row r="7" spans="1:19" s="7" customFormat="1" ht="27" customHeight="1" thickTop="1" thickBot="1">
      <c r="A7" s="88" t="s">
        <v>27</v>
      </c>
      <c r="B7" s="89"/>
      <c r="C7" s="90"/>
      <c r="D7" s="91" t="s">
        <v>10</v>
      </c>
      <c r="E7" s="92"/>
      <c r="F7" s="92"/>
      <c r="G7" s="71">
        <f t="shared" ref="G7:O7" si="0">SUM(G11:G22)</f>
        <v>0</v>
      </c>
      <c r="H7" s="69">
        <f t="shared" si="0"/>
        <v>0</v>
      </c>
      <c r="I7" s="54">
        <f t="shared" si="0"/>
        <v>0</v>
      </c>
      <c r="J7" s="54">
        <f t="shared" si="0"/>
        <v>0</v>
      </c>
      <c r="K7" s="54">
        <f t="shared" si="0"/>
        <v>0</v>
      </c>
      <c r="L7" s="54">
        <f t="shared" si="0"/>
        <v>122</v>
      </c>
      <c r="M7" s="55">
        <f t="shared" si="0"/>
        <v>416.89</v>
      </c>
      <c r="N7" s="53">
        <f t="shared" si="0"/>
        <v>538.89</v>
      </c>
      <c r="O7" s="56">
        <f t="shared" si="0"/>
        <v>616.89</v>
      </c>
      <c r="P7" s="11">
        <f>+N7-SUM(H7:M7)</f>
        <v>0</v>
      </c>
    </row>
    <row r="8" spans="1:19" ht="36" customHeight="1" thickTop="1" thickBot="1">
      <c r="A8" s="93"/>
      <c r="B8" s="94" t="s">
        <v>11</v>
      </c>
      <c r="C8" s="94" t="s">
        <v>12</v>
      </c>
      <c r="D8" s="95" t="s">
        <v>23</v>
      </c>
      <c r="E8" s="94" t="s">
        <v>30</v>
      </c>
      <c r="F8" s="97" t="s">
        <v>29</v>
      </c>
      <c r="G8" s="98" t="s">
        <v>13</v>
      </c>
      <c r="H8" s="100" t="s">
        <v>14</v>
      </c>
      <c r="I8" s="101" t="s">
        <v>32</v>
      </c>
      <c r="J8" s="102" t="s">
        <v>34</v>
      </c>
      <c r="K8" s="102" t="s">
        <v>33</v>
      </c>
      <c r="L8" s="103" t="s">
        <v>20</v>
      </c>
      <c r="M8" s="104"/>
      <c r="N8" s="114" t="s">
        <v>15</v>
      </c>
      <c r="O8" s="105" t="s">
        <v>16</v>
      </c>
      <c r="P8" s="106" t="s">
        <v>17</v>
      </c>
      <c r="Q8" s="2"/>
      <c r="R8" s="107" t="s">
        <v>35</v>
      </c>
    </row>
    <row r="9" spans="1:19" ht="36" customHeight="1" thickTop="1" thickBot="1">
      <c r="A9" s="93"/>
      <c r="B9" s="94" t="s">
        <v>11</v>
      </c>
      <c r="C9" s="94"/>
      <c r="D9" s="96"/>
      <c r="E9" s="94"/>
      <c r="F9" s="97"/>
      <c r="G9" s="99"/>
      <c r="H9" s="100" t="s">
        <v>32</v>
      </c>
      <c r="I9" s="101" t="s">
        <v>32</v>
      </c>
      <c r="J9" s="101"/>
      <c r="K9" s="101" t="s">
        <v>31</v>
      </c>
      <c r="L9" s="110" t="s">
        <v>21</v>
      </c>
      <c r="M9" s="112" t="s">
        <v>22</v>
      </c>
      <c r="N9" s="114"/>
      <c r="O9" s="105"/>
      <c r="P9" s="106"/>
      <c r="Q9" s="2"/>
      <c r="R9" s="108"/>
    </row>
    <row r="10" spans="1:19" ht="37.5" customHeight="1" thickTop="1" thickBot="1">
      <c r="A10" s="93"/>
      <c r="B10" s="94"/>
      <c r="C10" s="94"/>
      <c r="D10" s="96"/>
      <c r="E10" s="94"/>
      <c r="F10" s="97"/>
      <c r="G10" s="68" t="s">
        <v>18</v>
      </c>
      <c r="H10" s="100"/>
      <c r="I10" s="101"/>
      <c r="J10" s="101"/>
      <c r="K10" s="101"/>
      <c r="L10" s="111"/>
      <c r="M10" s="113"/>
      <c r="N10" s="114"/>
      <c r="O10" s="105"/>
      <c r="P10" s="106"/>
      <c r="Q10" s="2"/>
      <c r="R10" s="109"/>
    </row>
    <row r="11" spans="1:19" ht="30" customHeight="1" thickTop="1">
      <c r="A11" s="32">
        <v>1</v>
      </c>
      <c r="B11" s="37">
        <v>41652</v>
      </c>
      <c r="C11" s="34" t="s">
        <v>80</v>
      </c>
      <c r="D11" s="39" t="s">
        <v>65</v>
      </c>
      <c r="E11" s="35" t="s">
        <v>66</v>
      </c>
      <c r="F11" s="36" t="s">
        <v>88</v>
      </c>
      <c r="G11" s="23"/>
      <c r="H11" s="24">
        <f>IF($D$3="si",($G$5/$G$6*G11),IF($D$3="no",G11*$G$4,0))</f>
        <v>0</v>
      </c>
      <c r="I11" s="38"/>
      <c r="J11" s="27"/>
      <c r="K11" s="28"/>
      <c r="L11" s="28">
        <v>60</v>
      </c>
      <c r="M11" s="29"/>
      <c r="N11" s="77">
        <f t="shared" ref="N11:N17" si="1">SUM(H11:M11)</f>
        <v>60</v>
      </c>
      <c r="O11" s="33"/>
      <c r="P11" s="31"/>
      <c r="Q11" s="2"/>
      <c r="R11" s="50">
        <v>17.29</v>
      </c>
    </row>
    <row r="12" spans="1:19" ht="30" customHeight="1">
      <c r="A12" s="32">
        <v>2</v>
      </c>
      <c r="B12" s="37">
        <v>41652</v>
      </c>
      <c r="C12" s="34" t="s">
        <v>80</v>
      </c>
      <c r="D12" s="39" t="s">
        <v>90</v>
      </c>
      <c r="E12" s="35" t="s">
        <v>66</v>
      </c>
      <c r="F12" s="36" t="s">
        <v>88</v>
      </c>
      <c r="G12" s="23"/>
      <c r="H12" s="24">
        <f t="shared" ref="H12:H18" si="2">IF($D$3="si",($G$5/$G$6*G12),IF($D$3="no",G12*$G$4,0))</f>
        <v>0</v>
      </c>
      <c r="I12" s="38"/>
      <c r="J12" s="27"/>
      <c r="K12" s="28"/>
      <c r="L12" s="28"/>
      <c r="M12" s="29"/>
      <c r="N12" s="77">
        <f t="shared" si="1"/>
        <v>0</v>
      </c>
      <c r="O12" s="33">
        <v>200</v>
      </c>
      <c r="P12" s="31" t="str">
        <f t="shared" ref="P12:P18" si="3">IF(F12="Milano","X","")</f>
        <v/>
      </c>
      <c r="Q12" s="2"/>
      <c r="R12" s="50">
        <v>58.75</v>
      </c>
      <c r="S12" s="2" t="s">
        <v>89</v>
      </c>
    </row>
    <row r="13" spans="1:19" ht="30" customHeight="1">
      <c r="A13" s="32">
        <v>3</v>
      </c>
      <c r="B13" s="37">
        <v>41653</v>
      </c>
      <c r="C13" s="34" t="s">
        <v>80</v>
      </c>
      <c r="D13" s="39" t="s">
        <v>91</v>
      </c>
      <c r="E13" s="35" t="s">
        <v>66</v>
      </c>
      <c r="F13" s="36" t="s">
        <v>88</v>
      </c>
      <c r="G13" s="23"/>
      <c r="H13" s="24">
        <f t="shared" si="2"/>
        <v>0</v>
      </c>
      <c r="I13" s="38"/>
      <c r="J13" s="27"/>
      <c r="K13" s="28"/>
      <c r="L13" s="28">
        <v>62</v>
      </c>
      <c r="M13" s="29"/>
      <c r="N13" s="77">
        <f t="shared" si="1"/>
        <v>62</v>
      </c>
      <c r="O13" s="33"/>
      <c r="P13" s="31" t="str">
        <f t="shared" si="3"/>
        <v/>
      </c>
      <c r="Q13" s="2"/>
      <c r="R13" s="50">
        <v>17.87</v>
      </c>
    </row>
    <row r="14" spans="1:19" ht="30" customHeight="1">
      <c r="A14" s="32">
        <v>4</v>
      </c>
      <c r="B14" s="37">
        <v>41652</v>
      </c>
      <c r="C14" s="34" t="s">
        <v>80</v>
      </c>
      <c r="D14" s="39" t="s">
        <v>91</v>
      </c>
      <c r="E14" s="35" t="s">
        <v>66</v>
      </c>
      <c r="F14" s="36" t="s">
        <v>88</v>
      </c>
      <c r="G14" s="23"/>
      <c r="H14" s="24">
        <f t="shared" ref="H14:H16" si="4">IF($D$3="si",($G$5/$G$6*G14),IF($D$3="no",G14*$G$4,0))</f>
        <v>0</v>
      </c>
      <c r="I14" s="38"/>
      <c r="J14" s="27"/>
      <c r="K14" s="28"/>
      <c r="L14" s="28"/>
      <c r="M14" s="29">
        <v>113.89</v>
      </c>
      <c r="N14" s="77">
        <f t="shared" ref="N14:N16" si="5">SUM(H14:M14)</f>
        <v>113.89</v>
      </c>
      <c r="O14" s="33">
        <v>113.89</v>
      </c>
      <c r="P14" s="31" t="str">
        <f t="shared" ref="P14:P16" si="6">IF(F14="Milano","X","")</f>
        <v/>
      </c>
      <c r="Q14" s="2"/>
      <c r="R14" s="50">
        <v>33.47</v>
      </c>
    </row>
    <row r="15" spans="1:19" ht="30" customHeight="1">
      <c r="A15" s="32">
        <v>5</v>
      </c>
      <c r="B15" s="37">
        <v>41653</v>
      </c>
      <c r="C15" s="34" t="s">
        <v>80</v>
      </c>
      <c r="D15" s="39" t="s">
        <v>92</v>
      </c>
      <c r="E15" s="35" t="s">
        <v>66</v>
      </c>
      <c r="F15" s="36" t="s">
        <v>88</v>
      </c>
      <c r="G15" s="23"/>
      <c r="H15" s="24">
        <f t="shared" si="4"/>
        <v>0</v>
      </c>
      <c r="I15" s="38"/>
      <c r="J15" s="27"/>
      <c r="K15" s="28"/>
      <c r="L15" s="28"/>
      <c r="M15" s="29">
        <v>303</v>
      </c>
      <c r="N15" s="77">
        <f t="shared" si="5"/>
        <v>303</v>
      </c>
      <c r="O15" s="33">
        <v>303</v>
      </c>
      <c r="P15" s="31" t="str">
        <f t="shared" si="6"/>
        <v/>
      </c>
      <c r="Q15" s="2"/>
      <c r="R15" s="50">
        <v>89.04</v>
      </c>
    </row>
    <row r="16" spans="1:19" ht="30" customHeight="1">
      <c r="A16" s="32">
        <v>6</v>
      </c>
      <c r="B16" s="19"/>
      <c r="C16" s="20"/>
      <c r="D16" s="21"/>
      <c r="E16" s="21"/>
      <c r="F16" s="22"/>
      <c r="G16" s="23"/>
      <c r="H16" s="24">
        <f t="shared" si="4"/>
        <v>0</v>
      </c>
      <c r="I16" s="25"/>
      <c r="J16" s="26"/>
      <c r="K16" s="49"/>
      <c r="L16" s="28"/>
      <c r="M16" s="29"/>
      <c r="N16" s="77">
        <f t="shared" si="5"/>
        <v>0</v>
      </c>
      <c r="O16" s="33"/>
      <c r="P16" s="31" t="str">
        <f t="shared" si="6"/>
        <v/>
      </c>
      <c r="Q16" s="2"/>
      <c r="R16" s="50"/>
    </row>
    <row r="17" spans="1:18" ht="30" customHeight="1">
      <c r="A17" s="32">
        <v>7</v>
      </c>
      <c r="B17" s="19"/>
      <c r="C17" s="20"/>
      <c r="D17" s="21"/>
      <c r="E17" s="21"/>
      <c r="F17" s="22"/>
      <c r="G17" s="23"/>
      <c r="H17" s="24">
        <f t="shared" si="2"/>
        <v>0</v>
      </c>
      <c r="I17" s="25"/>
      <c r="J17" s="26"/>
      <c r="K17" s="49"/>
      <c r="L17" s="28"/>
      <c r="M17" s="29"/>
      <c r="N17" s="77">
        <f t="shared" si="1"/>
        <v>0</v>
      </c>
      <c r="O17" s="33"/>
      <c r="P17" s="31" t="str">
        <f t="shared" si="3"/>
        <v/>
      </c>
      <c r="Q17" s="2"/>
      <c r="R17" s="50"/>
    </row>
    <row r="18" spans="1:18">
      <c r="A18" s="32">
        <v>8</v>
      </c>
      <c r="B18" s="19"/>
      <c r="C18" s="34"/>
      <c r="D18" s="21"/>
      <c r="E18" s="21"/>
      <c r="F18" s="35"/>
      <c r="G18" s="23"/>
      <c r="H18" s="24">
        <f t="shared" si="2"/>
        <v>0</v>
      </c>
      <c r="I18" s="25"/>
      <c r="J18" s="26"/>
      <c r="K18" s="49"/>
      <c r="L18" s="28"/>
      <c r="M18" s="29"/>
      <c r="N18" s="77">
        <f t="shared" ref="N18" si="7">SUM(H18:M18)</f>
        <v>0</v>
      </c>
      <c r="O18" s="33"/>
      <c r="P18" s="31" t="str">
        <f t="shared" si="3"/>
        <v/>
      </c>
      <c r="Q18" s="2"/>
      <c r="R18" s="50"/>
    </row>
    <row r="19" spans="1:18">
      <c r="A19" s="32">
        <v>9</v>
      </c>
      <c r="B19" s="19"/>
      <c r="C19" s="34"/>
      <c r="D19" s="21"/>
      <c r="E19" s="21"/>
      <c r="F19" s="35"/>
      <c r="G19" s="23"/>
      <c r="H19" s="24">
        <f t="shared" ref="H19:H22" si="8">IF($D$3="si",($G$5/$G$6*G19),IF($D$3="no",G19*$G$4,0))</f>
        <v>0</v>
      </c>
      <c r="I19" s="25"/>
      <c r="J19" s="26"/>
      <c r="K19" s="49"/>
      <c r="L19" s="28"/>
      <c r="M19" s="29"/>
      <c r="N19" s="77">
        <f t="shared" ref="N19:N22" si="9">SUM(H19:M19)</f>
        <v>0</v>
      </c>
      <c r="O19" s="33"/>
      <c r="P19" s="31" t="str">
        <f t="shared" ref="P19:P22" si="10">IF(F19="Milano","X","")</f>
        <v/>
      </c>
      <c r="Q19" s="2"/>
      <c r="R19" s="50"/>
    </row>
    <row r="20" spans="1:18">
      <c r="A20" s="32">
        <v>10</v>
      </c>
      <c r="B20" s="19"/>
      <c r="C20" s="34"/>
      <c r="D20" s="21"/>
      <c r="E20" s="21"/>
      <c r="F20" s="35"/>
      <c r="G20" s="23"/>
      <c r="H20" s="24">
        <f t="shared" si="8"/>
        <v>0</v>
      </c>
      <c r="I20" s="25"/>
      <c r="J20" s="26"/>
      <c r="K20" s="49"/>
      <c r="L20" s="28"/>
      <c r="M20" s="29"/>
      <c r="N20" s="77">
        <f t="shared" si="9"/>
        <v>0</v>
      </c>
      <c r="O20" s="33"/>
      <c r="P20" s="31" t="str">
        <f t="shared" si="10"/>
        <v/>
      </c>
      <c r="Q20" s="2"/>
      <c r="R20" s="50"/>
    </row>
    <row r="21" spans="1:18">
      <c r="A21" s="32">
        <v>11</v>
      </c>
      <c r="B21" s="19"/>
      <c r="C21" s="34"/>
      <c r="D21" s="21"/>
      <c r="E21" s="21"/>
      <c r="F21" s="34"/>
      <c r="G21" s="23"/>
      <c r="H21" s="24">
        <f t="shared" si="8"/>
        <v>0</v>
      </c>
      <c r="I21" s="25"/>
      <c r="J21" s="27"/>
      <c r="K21" s="28"/>
      <c r="L21" s="28"/>
      <c r="M21" s="29"/>
      <c r="N21" s="77">
        <f t="shared" si="9"/>
        <v>0</v>
      </c>
      <c r="O21" s="33"/>
      <c r="P21" s="31" t="str">
        <f t="shared" si="10"/>
        <v/>
      </c>
      <c r="Q21" s="2"/>
      <c r="R21" s="50"/>
    </row>
    <row r="22" spans="1:18">
      <c r="A22" s="32">
        <v>12</v>
      </c>
      <c r="B22" s="19"/>
      <c r="C22" s="34"/>
      <c r="D22" s="21"/>
      <c r="E22" s="21"/>
      <c r="F22" s="34"/>
      <c r="G22" s="23"/>
      <c r="H22" s="24">
        <f t="shared" si="8"/>
        <v>0</v>
      </c>
      <c r="I22" s="26"/>
      <c r="J22" s="26"/>
      <c r="K22" s="49"/>
      <c r="L22" s="28"/>
      <c r="M22" s="29"/>
      <c r="N22" s="77">
        <f t="shared" si="9"/>
        <v>0</v>
      </c>
      <c r="O22" s="33"/>
      <c r="P22" s="31" t="str">
        <f t="shared" si="10"/>
        <v/>
      </c>
      <c r="Q22" s="2"/>
      <c r="R22" s="50"/>
    </row>
    <row r="23" spans="1:18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8">
      <c r="A24" s="57"/>
      <c r="B24" s="58"/>
      <c r="C24" s="59"/>
      <c r="D24" s="60"/>
      <c r="E24" s="60"/>
      <c r="F24" s="61"/>
      <c r="G24" s="62"/>
      <c r="H24" s="63"/>
      <c r="I24" s="64"/>
      <c r="J24" s="64"/>
      <c r="K24" s="64"/>
      <c r="L24" s="64"/>
      <c r="M24" s="64"/>
      <c r="N24" s="65"/>
      <c r="O24" s="66"/>
      <c r="P24" s="67"/>
    </row>
    <row r="25" spans="1:18">
      <c r="A25" s="46"/>
      <c r="B25" s="51" t="s">
        <v>36</v>
      </c>
      <c r="C25" s="51"/>
      <c r="D25" s="51"/>
      <c r="E25" s="47"/>
      <c r="F25" s="47"/>
      <c r="G25" s="51" t="s">
        <v>38</v>
      </c>
      <c r="H25" s="51"/>
      <c r="I25" s="51"/>
      <c r="J25" s="47"/>
      <c r="K25" s="47"/>
      <c r="L25" s="51" t="s">
        <v>37</v>
      </c>
      <c r="M25" s="51"/>
      <c r="N25" s="51"/>
      <c r="O25" s="47"/>
      <c r="P25" s="67"/>
    </row>
    <row r="26" spans="1:18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67"/>
    </row>
    <row r="27" spans="1:18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N8:N10"/>
    <mergeCell ref="O8:O10"/>
    <mergeCell ref="P8:P10"/>
    <mergeCell ref="R8:R10"/>
    <mergeCell ref="L9:L10"/>
    <mergeCell ref="M9:M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4 C21 C11">
      <formula1>1</formula1>
      <formula2>0</formula2>
    </dataValidation>
    <dataValidation type="date" operator="greaterThanOrEqual" showErrorMessage="1" errorTitle="Data" error="Inserire una data superiore al 1/11/2000" sqref="B24">
      <formula1>36831</formula1>
      <formula2>0</formula2>
    </dataValidation>
    <dataValidation type="textLength" operator="greaterThan" sqref="F24 F18:F20">
      <formula1>1</formula1>
      <formula2>0</formula2>
    </dataValidation>
    <dataValidation type="textLength" operator="greaterThan" allowBlank="1" showErrorMessage="1" sqref="D24:E24 E18:E21">
      <formula1>1</formula1>
      <formula2>0</formula2>
    </dataValidation>
    <dataValidation type="whole" operator="greaterThanOrEqual" allowBlank="1" showErrorMessage="1" errorTitle="Valore" error="Inserire un numero maggiore o uguale a 0 (zero)!" sqref="N24 N11:N22">
      <formula1>0</formula1>
      <formula2>0</formula2>
    </dataValidation>
    <dataValidation type="decimal" operator="greaterThanOrEqual" allowBlank="1" showErrorMessage="1" errorTitle="Valore" error="Inserire un numero maggiore o uguale a 0 (zero)!" sqref="H24:M24 J11:M11 M16:M22 J12:L22 H11:H22 I15:I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Nota spese QAR</vt:lpstr>
      <vt:lpstr>Nota spese KD</vt:lpstr>
      <vt:lpstr>Nota spese EURO</vt:lpstr>
      <vt:lpstr>Nota spese RON</vt:lpstr>
      <vt:lpstr>Nota spese LTL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2014-03-25T10:07:06Z</cp:lastPrinted>
  <dcterms:created xsi:type="dcterms:W3CDTF">2007-03-06T14:42:56Z</dcterms:created>
  <dcterms:modified xsi:type="dcterms:W3CDTF">2014-03-25T10:07:11Z</dcterms:modified>
</cp:coreProperties>
</file>