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/>
  </bookViews>
  <sheets>
    <sheet name="Expense SGD" sheetId="2" r:id="rId1"/>
    <sheet name="Expense US DOLLARS" sheetId="5" r:id="rId2"/>
    <sheet name="Vietnam dong" sheetId="7" r:id="rId3"/>
  </sheets>
  <calcPr calcId="125725"/>
</workbook>
</file>

<file path=xl/calcChain.xml><?xml version="1.0" encoding="utf-8"?>
<calcChain xmlns="http://schemas.openxmlformats.org/spreadsheetml/2006/main">
  <c r="Q3" i="7"/>
  <c r="Q1"/>
  <c r="Q5" s="1"/>
  <c r="R5"/>
  <c r="R3"/>
  <c r="R1"/>
  <c r="S3" i="5"/>
  <c r="S1"/>
  <c r="S5" s="1"/>
  <c r="R5"/>
  <c r="R3"/>
  <c r="R1"/>
  <c r="H17" l="1"/>
  <c r="N17" s="1"/>
  <c r="H16"/>
  <c r="N16" s="1"/>
  <c r="H15"/>
  <c r="N15" s="1"/>
  <c r="H14"/>
  <c r="N14" s="1"/>
  <c r="R3" i="2" l="1"/>
  <c r="R1"/>
  <c r="R5" s="1"/>
  <c r="H15"/>
  <c r="N15" s="1"/>
  <c r="N21"/>
  <c r="N20"/>
  <c r="N19"/>
  <c r="N18"/>
  <c r="N17"/>
  <c r="N16"/>
  <c r="H14"/>
  <c r="N14" s="1"/>
  <c r="H30" i="7" l="1"/>
  <c r="N30" s="1"/>
  <c r="H29"/>
  <c r="N29" s="1"/>
  <c r="H28"/>
  <c r="N28" s="1"/>
  <c r="N27"/>
  <c r="H27"/>
  <c r="H26"/>
  <c r="N26" s="1"/>
  <c r="H25"/>
  <c r="N25" s="1"/>
  <c r="H24"/>
  <c r="N24" s="1"/>
  <c r="N23"/>
  <c r="H23"/>
  <c r="H22"/>
  <c r="N22" s="1"/>
  <c r="H21"/>
  <c r="N21" s="1"/>
  <c r="H20"/>
  <c r="N20" s="1"/>
  <c r="N19"/>
  <c r="H19"/>
  <c r="H18"/>
  <c r="N18" s="1"/>
  <c r="H17"/>
  <c r="N17" s="1"/>
  <c r="H16"/>
  <c r="N16" s="1"/>
  <c r="H15"/>
  <c r="N15" s="1"/>
  <c r="H14"/>
  <c r="N14" s="1"/>
  <c r="H13"/>
  <c r="H12"/>
  <c r="H11"/>
  <c r="N11" s="1"/>
  <c r="O7"/>
  <c r="P3" s="1"/>
  <c r="M7"/>
  <c r="L7"/>
  <c r="K7"/>
  <c r="J7"/>
  <c r="I7"/>
  <c r="G7"/>
  <c r="H7" l="1"/>
  <c r="P1" s="1"/>
  <c r="P5" s="1"/>
  <c r="N7"/>
  <c r="H30" i="5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3"/>
  <c r="H12"/>
  <c r="H11"/>
  <c r="N11" s="1"/>
  <c r="O7"/>
  <c r="P3" s="1"/>
  <c r="M7"/>
  <c r="L7"/>
  <c r="K7"/>
  <c r="J7"/>
  <c r="I7"/>
  <c r="G7"/>
  <c r="M1" i="7" l="1"/>
  <c r="N7" i="5"/>
  <c r="H7"/>
  <c r="P1" s="1"/>
  <c r="M1" l="1"/>
  <c r="P5"/>
  <c r="H28" i="2" l="1"/>
  <c r="N28" s="1"/>
  <c r="H27"/>
  <c r="N27" s="1"/>
  <c r="H26"/>
  <c r="N26" s="1"/>
  <c r="H25"/>
  <c r="N25" s="1"/>
  <c r="N24"/>
  <c r="N23"/>
  <c r="N22"/>
  <c r="H13"/>
  <c r="N13" s="1"/>
  <c r="H12"/>
  <c r="N12" s="1"/>
  <c r="H11"/>
  <c r="N11" s="1"/>
  <c r="O7"/>
  <c r="P3" s="1"/>
  <c r="M7"/>
  <c r="L7"/>
  <c r="K7"/>
  <c r="J7"/>
  <c r="I7"/>
  <c r="G7"/>
  <c r="H7" l="1"/>
  <c r="P1" s="1"/>
  <c r="P5" s="1"/>
  <c r="N7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<sst xmlns="http://schemas.openxmlformats.org/spreadsheetml/2006/main" count="180" uniqueCount="66">
  <si>
    <t>KM</t>
  </si>
  <si>
    <t>no</t>
  </si>
  <si>
    <t>Check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</si>
  <si>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</si>
  <si>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</si>
  <si>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</si>
  <si>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</si>
  <si>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</si>
  <si>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</si>
  <si>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</si>
  <si>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</si>
  <si>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</si>
  <si>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</si>
  <si>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</si>
  <si>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</si>
  <si>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</si>
  <si>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</si>
  <si>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</si>
  <si>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</si>
  <si>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</si>
  <si>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</si>
  <si>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</si>
  <si>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</si>
  <si>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</si>
  <si>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</si>
  <si>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Cost per KM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</si>
  <si>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</si>
  <si>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</si>
  <si>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</si>
  <si>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</si>
  <si>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</si>
  <si>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</si>
  <si>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</t>
  </si>
  <si>
    <t>DATA</t>
  </si>
  <si>
    <t>EXPENSES</t>
  </si>
  <si>
    <t>Country</t>
  </si>
  <si>
    <t>Value</t>
  </si>
  <si>
    <t>GSD Value</t>
  </si>
  <si>
    <t>Daniel Maglietta</t>
  </si>
  <si>
    <t>taxi</t>
  </si>
  <si>
    <t>lunch</t>
  </si>
  <si>
    <t>dinner</t>
  </si>
  <si>
    <t>hotel extra</t>
  </si>
  <si>
    <t>singapore</t>
  </si>
  <si>
    <t>visa</t>
  </si>
  <si>
    <t>Vietnam demo</t>
  </si>
  <si>
    <t>Vietnam</t>
  </si>
  <si>
    <t>passport pictures for visa</t>
  </si>
  <si>
    <t xml:space="preserve">flight </t>
  </si>
  <si>
    <t>india conference</t>
  </si>
  <si>
    <t>cash advance for visa</t>
  </si>
  <si>
    <t>vietnam demo</t>
  </si>
  <si>
    <t>vietnam</t>
  </si>
  <si>
    <t>snack</t>
  </si>
  <si>
    <t>GENNAIO</t>
  </si>
  <si>
    <t>01_01</t>
  </si>
  <si>
    <t>SGD</t>
  </si>
  <si>
    <t>EURO Value</t>
  </si>
  <si>
    <t>taxi home/airport</t>
  </si>
  <si>
    <t>restituzione contanti</t>
  </si>
  <si>
    <r>
      <t xml:space="preserve">cambio biglietto
</t>
    </r>
    <r>
      <rPr>
        <b/>
        <sz val="14"/>
        <color rgb="FFFF0000"/>
        <rFont val="Gulim"/>
        <family val="2"/>
      </rPr>
      <t>(manca giustificativo)</t>
    </r>
  </si>
  <si>
    <t>01_02</t>
  </si>
  <si>
    <t>01_03</t>
  </si>
  <si>
    <t>EURO  Value</t>
  </si>
  <si>
    <t>USD</t>
  </si>
  <si>
    <t>Vietnam dong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</si>
</sst>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&quot;\ #,##0.00"/>
    <numFmt numFmtId="172" formatCode="[$$-C09]#,##0.00"/>
    <numFmt numFmtId="173" formatCode="#,##0.00\ [$$-C0C]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1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170" fontId="1" fillId="0" borderId="14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164" fontId="1" fillId="3" borderId="19" xfId="1" applyFont="1" applyFill="1" applyBorder="1" applyAlignment="1" applyProtection="1">
      <alignment horizontal="right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68" fontId="1" fillId="6" borderId="21" xfId="0" applyNumberFormat="1" applyFont="1" applyFill="1" applyBorder="1" applyAlignment="1" applyProtection="1">
      <alignment horizontal="center" vertical="center"/>
    </xf>
    <xf numFmtId="4" fontId="1" fillId="4" borderId="19" xfId="0" applyNumberFormat="1" applyFont="1" applyFill="1" applyBorder="1" applyAlignment="1" applyProtection="1">
      <alignment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169" fontId="1" fillId="0" borderId="16" xfId="0" applyNumberFormat="1" applyFont="1" applyBorder="1" applyAlignment="1" applyProtection="1">
      <alignment horizontal="center" vertical="center"/>
      <protection locked="0"/>
    </xf>
    <xf numFmtId="170" fontId="1" fillId="0" borderId="22" xfId="0" applyNumberFormat="1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6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9" borderId="38" xfId="0" applyFont="1" applyFill="1" applyBorder="1" applyAlignment="1" applyProtection="1">
      <alignment vertical="center"/>
    </xf>
    <xf numFmtId="168" fontId="1" fillId="9" borderId="0" xfId="0" applyNumberFormat="1" applyFont="1" applyFill="1" applyBorder="1" applyAlignment="1" applyProtection="1">
      <alignment horizontal="center" vertical="center"/>
    </xf>
    <xf numFmtId="169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0" fontId="1" fillId="9" borderId="0" xfId="0" applyNumberFormat="1" applyFont="1" applyFill="1" applyBorder="1" applyAlignment="1" applyProtection="1">
      <alignment horizontal="right" vertical="center"/>
    </xf>
    <xf numFmtId="170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0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2" xfId="0" applyNumberFormat="1" applyFont="1" applyFill="1" applyBorder="1" applyAlignment="1" applyProtection="1">
      <alignment horizontal="center" vertical="center"/>
    </xf>
    <xf numFmtId="4" fontId="1" fillId="2" borderId="43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23" xfId="0" applyNumberFormat="1" applyFont="1" applyFill="1" applyBorder="1" applyAlignment="1" applyProtection="1">
      <alignment horizontal="right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52" xfId="0" applyNumberFormat="1" applyFont="1" applyBorder="1" applyAlignment="1" applyProtection="1">
      <alignment horizontal="center" vertical="center"/>
      <protection locked="0"/>
    </xf>
    <xf numFmtId="170" fontId="1" fillId="0" borderId="53" xfId="0" applyNumberFormat="1" applyFont="1" applyBorder="1" applyAlignment="1" applyProtection="1">
      <alignment horizontal="right" vertical="center"/>
    </xf>
    <xf numFmtId="170" fontId="1" fillId="0" borderId="37" xfId="0" applyNumberFormat="1" applyFont="1" applyBorder="1" applyAlignment="1" applyProtection="1">
      <alignment horizontal="right" vertical="center"/>
      <protection locked="0"/>
    </xf>
    <xf numFmtId="0" fontId="2" fillId="0" borderId="54" xfId="0" applyFont="1" applyBorder="1" applyAlignment="1" applyProtection="1">
      <alignment horizontal="right" vertical="center" wrapText="1"/>
    </xf>
    <xf numFmtId="38" fontId="1" fillId="0" borderId="55" xfId="0" applyNumberFormat="1" applyFont="1" applyBorder="1" applyAlignment="1" applyProtection="1">
      <alignment horizontal="center" vertical="center"/>
      <protection locked="0"/>
    </xf>
    <xf numFmtId="40" fontId="2" fillId="0" borderId="54" xfId="0" applyNumberFormat="1" applyFont="1" applyBorder="1" applyAlignment="1" applyProtection="1">
      <alignment vertical="center"/>
    </xf>
    <xf numFmtId="0" fontId="2" fillId="0" borderId="54" xfId="0" applyFont="1" applyBorder="1" applyAlignment="1" applyProtection="1">
      <alignment vertical="center"/>
    </xf>
    <xf numFmtId="0" fontId="2" fillId="0" borderId="54" xfId="0" applyFont="1" applyBorder="1" applyAlignment="1" applyProtection="1">
      <alignment horizontal="right" vertical="center"/>
    </xf>
    <xf numFmtId="171" fontId="2" fillId="0" borderId="0" xfId="0" applyNumberFormat="1" applyFont="1" applyAlignment="1" applyProtection="1">
      <alignment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172" fontId="2" fillId="0" borderId="0" xfId="0" applyNumberFormat="1" applyFont="1" applyAlignment="1" applyProtection="1">
      <alignment vertical="center"/>
    </xf>
    <xf numFmtId="0" fontId="2" fillId="8" borderId="54" xfId="0" applyFont="1" applyFill="1" applyBorder="1" applyAlignment="1" applyProtection="1">
      <alignment horizontal="right" vertical="center" wrapText="1"/>
    </xf>
    <xf numFmtId="173" fontId="2" fillId="0" borderId="0" xfId="0" applyNumberFormat="1" applyFont="1" applyAlignment="1" applyProtection="1">
      <alignment vertical="center"/>
    </xf>
    <xf numFmtId="173" fontId="2" fillId="0" borderId="0" xfId="0" applyNumberFormat="1" applyFont="1" applyBorder="1" applyAlignment="1" applyProtection="1">
      <alignment vertical="center"/>
    </xf>
    <xf numFmtId="171" fontId="2" fillId="0" borderId="46" xfId="0" applyNumberFormat="1" applyFont="1" applyBorder="1" applyAlignment="1" applyProtection="1">
      <alignment horizontal="center" vertical="center" wrapText="1"/>
    </xf>
    <xf numFmtId="171" fontId="2" fillId="0" borderId="48" xfId="0" applyNumberFormat="1" applyFont="1" applyBorder="1" applyAlignment="1" applyProtection="1">
      <alignment horizontal="center" vertical="center" wrapText="1"/>
    </xf>
    <xf numFmtId="171" fontId="2" fillId="0" borderId="51" xfId="0" applyNumberFormat="1" applyFont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5" borderId="25" xfId="0" applyNumberFormat="1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4" fontId="1" fillId="0" borderId="23" xfId="0" applyNumberFormat="1" applyFont="1" applyBorder="1" applyAlignment="1" applyProtection="1">
      <alignment horizontal="center" vertical="center" wrapText="1"/>
    </xf>
    <xf numFmtId="0" fontId="1" fillId="10" borderId="39" xfId="0" applyNumberFormat="1" applyFont="1" applyFill="1" applyBorder="1" applyAlignment="1" applyProtection="1">
      <alignment horizontal="center" vertical="center"/>
    </xf>
    <xf numFmtId="0" fontId="1" fillId="10" borderId="40" xfId="0" applyNumberFormat="1" applyFont="1" applyFill="1" applyBorder="1" applyAlignment="1" applyProtection="1">
      <alignment horizontal="center" vertical="center"/>
    </xf>
    <xf numFmtId="0" fontId="1" fillId="10" borderId="41" xfId="0" applyNumberFormat="1" applyFont="1" applyFill="1" applyBorder="1" applyAlignment="1" applyProtection="1">
      <alignment horizontal="center" vertical="center"/>
    </xf>
    <xf numFmtId="38" fontId="1" fillId="2" borderId="29" xfId="0" applyNumberFormat="1" applyFont="1" applyFill="1" applyBorder="1" applyAlignment="1" applyProtection="1">
      <alignment horizontal="center" vertical="center"/>
    </xf>
    <xf numFmtId="38" fontId="1" fillId="2" borderId="30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3" xfId="0" applyFont="1" applyFill="1" applyBorder="1" applyAlignment="1" applyProtection="1">
      <alignment horizontal="center" vertical="center" wrapText="1"/>
    </xf>
    <xf numFmtId="0" fontId="2" fillId="7" borderId="43" xfId="0" applyFont="1" applyFill="1" applyBorder="1" applyAlignment="1" applyProtection="1">
      <alignment horizontal="center" vertical="center"/>
    </xf>
    <xf numFmtId="0" fontId="2" fillId="7" borderId="27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49" fontId="2" fillId="4" borderId="24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2" fillId="0" borderId="54" xfId="0" applyFont="1" applyFill="1" applyBorder="1" applyAlignment="1" applyProtection="1">
      <alignment vertical="center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tabSelected="1" zoomScale="50" zoomScaleNormal="50" workbookViewId="0">
      <selection activeCell="N19" sqref="N19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10" t="s">
        <v>31</v>
      </c>
      <c r="C1" s="110"/>
      <c r="D1" s="111" t="s">
        <v>38</v>
      </c>
      <c r="E1" s="111"/>
      <c r="F1" s="39" t="s">
        <v>54</v>
      </c>
      <c r="G1" s="38" t="s">
        <v>55</v>
      </c>
      <c r="L1" s="7" t="s">
        <v>2</v>
      </c>
      <c r="M1" s="3">
        <f>+P1-N7</f>
        <v>0</v>
      </c>
      <c r="N1" s="5" t="s">
        <v>21</v>
      </c>
      <c r="O1" s="6"/>
      <c r="P1" s="54">
        <f>SUM(H7:M7)</f>
        <v>2702.4800000000005</v>
      </c>
      <c r="Q1" s="3" t="s">
        <v>32</v>
      </c>
      <c r="R1" s="77">
        <f>SUM(P11:P15)</f>
        <v>1598.67</v>
      </c>
    </row>
    <row r="2" spans="1:18" s="7" customFormat="1" ht="57.75" customHeight="1">
      <c r="A2" s="4"/>
      <c r="B2" s="112" t="s">
        <v>8</v>
      </c>
      <c r="C2" s="112"/>
      <c r="D2" s="111"/>
      <c r="E2" s="111"/>
      <c r="F2" s="8"/>
      <c r="G2" s="8"/>
      <c r="N2" s="9" t="s">
        <v>29</v>
      </c>
      <c r="O2" s="10"/>
      <c r="P2" s="11"/>
      <c r="Q2" s="3" t="s">
        <v>1</v>
      </c>
      <c r="R2" s="77"/>
    </row>
    <row r="3" spans="1:18" s="7" customFormat="1" ht="35.25" customHeight="1">
      <c r="A3" s="4"/>
      <c r="B3" s="112" t="s">
        <v>9</v>
      </c>
      <c r="C3" s="112"/>
      <c r="D3" s="111" t="s">
        <v>1</v>
      </c>
      <c r="E3" s="111"/>
      <c r="N3" s="9" t="s">
        <v>28</v>
      </c>
      <c r="O3" s="10"/>
      <c r="P3" s="55">
        <f>+O7</f>
        <v>2702.48</v>
      </c>
      <c r="Q3" s="12"/>
      <c r="R3" s="77">
        <f>SUM(P11:P15)</f>
        <v>1598.67</v>
      </c>
    </row>
    <row r="4" spans="1:18" s="7" customFormat="1" ht="35.25" customHeight="1" thickBot="1">
      <c r="A4" s="4"/>
      <c r="D4" s="13"/>
      <c r="E4" s="13"/>
      <c r="F4" s="9" t="s">
        <v>25</v>
      </c>
      <c r="G4" s="56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  <c r="R4" s="77"/>
    </row>
    <row r="5" spans="1:18" s="7" customFormat="1" ht="43.5" customHeight="1" thickTop="1" thickBot="1">
      <c r="A5" s="4"/>
      <c r="B5" s="18" t="s">
        <v>10</v>
      </c>
      <c r="C5" s="19"/>
      <c r="D5" s="40">
        <v>5</v>
      </c>
      <c r="E5" s="13"/>
      <c r="F5" s="9" t="s">
        <v>26</v>
      </c>
      <c r="G5" s="56">
        <v>1.1100000000000001</v>
      </c>
      <c r="N5" s="91" t="s">
        <v>30</v>
      </c>
      <c r="O5" s="91"/>
      <c r="P5" s="57">
        <f>P1-P2-P3</f>
        <v>0</v>
      </c>
      <c r="Q5" s="12"/>
      <c r="R5" s="77">
        <f>R1-R3</f>
        <v>0</v>
      </c>
    </row>
    <row r="6" spans="1:18" s="7" customFormat="1" ht="43.5" customHeight="1" thickTop="1" thickBot="1">
      <c r="A6" s="4"/>
      <c r="B6" s="58" t="s">
        <v>56</v>
      </c>
      <c r="C6" s="58"/>
      <c r="D6" s="13"/>
      <c r="E6" s="13"/>
      <c r="F6" s="9" t="s">
        <v>27</v>
      </c>
      <c r="G6" s="59">
        <v>11.11</v>
      </c>
      <c r="Q6" s="12"/>
    </row>
    <row r="7" spans="1:18" s="7" customFormat="1" ht="27" customHeight="1" thickTop="1" thickBot="1">
      <c r="A7" s="95" t="s">
        <v>34</v>
      </c>
      <c r="B7" s="96"/>
      <c r="C7" s="97"/>
      <c r="D7" s="98" t="s">
        <v>12</v>
      </c>
      <c r="E7" s="99"/>
      <c r="F7" s="99"/>
      <c r="G7" s="60">
        <f t="shared" ref="G7:O7" si="0">SUM(G11:G28)</f>
        <v>0</v>
      </c>
      <c r="H7" s="61">
        <f t="shared" si="0"/>
        <v>0</v>
      </c>
      <c r="I7" s="62">
        <f t="shared" si="0"/>
        <v>0</v>
      </c>
      <c r="J7" s="62">
        <f t="shared" si="0"/>
        <v>2690.4700000000003</v>
      </c>
      <c r="K7" s="62">
        <f t="shared" si="0"/>
        <v>12.01</v>
      </c>
      <c r="L7" s="62">
        <f t="shared" si="0"/>
        <v>0</v>
      </c>
      <c r="M7" s="63">
        <f t="shared" si="0"/>
        <v>0</v>
      </c>
      <c r="N7" s="64">
        <f t="shared" si="0"/>
        <v>2702.48</v>
      </c>
      <c r="O7" s="65">
        <f t="shared" si="0"/>
        <v>2702.48</v>
      </c>
    </row>
    <row r="8" spans="1:18" ht="36" customHeight="1" thickTop="1" thickBot="1">
      <c r="A8" s="100"/>
      <c r="B8" s="101" t="s">
        <v>11</v>
      </c>
      <c r="C8" s="101" t="s">
        <v>23</v>
      </c>
      <c r="D8" s="102" t="s">
        <v>16</v>
      </c>
      <c r="E8" s="101" t="s">
        <v>35</v>
      </c>
      <c r="F8" s="104" t="s">
        <v>36</v>
      </c>
      <c r="G8" s="105" t="s">
        <v>13</v>
      </c>
      <c r="H8" s="107" t="s">
        <v>14</v>
      </c>
      <c r="I8" s="108" t="s">
        <v>15</v>
      </c>
      <c r="J8" s="109" t="s">
        <v>17</v>
      </c>
      <c r="K8" s="109" t="s">
        <v>18</v>
      </c>
      <c r="L8" s="92" t="s">
        <v>19</v>
      </c>
      <c r="M8" s="93"/>
      <c r="N8" s="90" t="s">
        <v>21</v>
      </c>
      <c r="O8" s="94" t="s">
        <v>22</v>
      </c>
      <c r="P8" s="83" t="s">
        <v>57</v>
      </c>
      <c r="Q8" s="2"/>
    </row>
    <row r="9" spans="1:18" ht="36" customHeight="1" thickTop="1" thickBot="1">
      <c r="A9" s="100"/>
      <c r="B9" s="101" t="s">
        <v>33</v>
      </c>
      <c r="C9" s="101"/>
      <c r="D9" s="103"/>
      <c r="E9" s="101"/>
      <c r="F9" s="104"/>
      <c r="G9" s="106"/>
      <c r="H9" s="107" t="s">
        <v>4</v>
      </c>
      <c r="I9" s="108" t="s">
        <v>4</v>
      </c>
      <c r="J9" s="108"/>
      <c r="K9" s="108" t="s">
        <v>3</v>
      </c>
      <c r="L9" s="86" t="s">
        <v>20</v>
      </c>
      <c r="M9" s="88" t="s">
        <v>24</v>
      </c>
      <c r="N9" s="90"/>
      <c r="O9" s="94"/>
      <c r="P9" s="84"/>
      <c r="Q9" s="2"/>
    </row>
    <row r="10" spans="1:18" ht="37.5" customHeight="1" thickTop="1" thickBot="1">
      <c r="A10" s="100"/>
      <c r="B10" s="101"/>
      <c r="C10" s="101"/>
      <c r="D10" s="103"/>
      <c r="E10" s="101"/>
      <c r="F10" s="104"/>
      <c r="G10" s="66" t="s">
        <v>0</v>
      </c>
      <c r="H10" s="107"/>
      <c r="I10" s="108"/>
      <c r="J10" s="108"/>
      <c r="K10" s="108"/>
      <c r="L10" s="87"/>
      <c r="M10" s="89"/>
      <c r="N10" s="90"/>
      <c r="O10" s="94"/>
      <c r="P10" s="85"/>
      <c r="Q10" s="2"/>
    </row>
    <row r="11" spans="1:18" ht="30" customHeight="1" thickTop="1">
      <c r="A11" s="20">
        <v>1</v>
      </c>
      <c r="B11" s="35">
        <v>41654</v>
      </c>
      <c r="C11" s="22" t="s">
        <v>45</v>
      </c>
      <c r="D11" s="67" t="s">
        <v>58</v>
      </c>
      <c r="E11" s="67" t="s">
        <v>43</v>
      </c>
      <c r="F11" s="68"/>
      <c r="G11" s="69"/>
      <c r="H11" s="70">
        <f>IF($D$3="si",($G$5/$G$6*G11),IF($D$3="no",G11*$G$4,0))</f>
        <v>0</v>
      </c>
      <c r="I11" s="23"/>
      <c r="J11" s="24">
        <v>60.5</v>
      </c>
      <c r="K11" s="71"/>
      <c r="L11" s="71"/>
      <c r="M11" s="27"/>
      <c r="N11" s="28">
        <f>SUM(H11:M11)</f>
        <v>60.5</v>
      </c>
      <c r="O11" s="29">
        <v>60.5</v>
      </c>
      <c r="P11" s="72">
        <v>36.11</v>
      </c>
      <c r="Q11" s="2"/>
    </row>
    <row r="12" spans="1:18" ht="30" customHeight="1">
      <c r="A12" s="30">
        <v>2</v>
      </c>
      <c r="B12" s="35">
        <v>41654</v>
      </c>
      <c r="C12" s="32" t="s">
        <v>45</v>
      </c>
      <c r="D12" s="67" t="s">
        <v>47</v>
      </c>
      <c r="E12" s="67" t="s">
        <v>43</v>
      </c>
      <c r="F12" s="68"/>
      <c r="G12" s="73"/>
      <c r="H12" s="70">
        <f>IF($D$3="si",($G$5/$G$6*G12),IF($D$3="no",G12*$G$4,0))</f>
        <v>0</v>
      </c>
      <c r="I12" s="23"/>
      <c r="J12" s="24"/>
      <c r="K12" s="71">
        <v>12.01</v>
      </c>
      <c r="L12" s="26"/>
      <c r="M12" s="27"/>
      <c r="N12" s="28">
        <f>SUM(H12:M12)</f>
        <v>12.01</v>
      </c>
      <c r="O12" s="31">
        <v>12.01</v>
      </c>
      <c r="P12" s="72">
        <v>7.17</v>
      </c>
      <c r="Q12" s="2"/>
    </row>
    <row r="13" spans="1:18" ht="30" customHeight="1">
      <c r="A13" s="30">
        <v>4</v>
      </c>
      <c r="B13" s="21">
        <v>41655</v>
      </c>
      <c r="C13" s="22" t="s">
        <v>45</v>
      </c>
      <c r="D13" s="67" t="s">
        <v>58</v>
      </c>
      <c r="E13" s="67" t="s">
        <v>43</v>
      </c>
      <c r="F13" s="68"/>
      <c r="G13" s="73"/>
      <c r="H13" s="70">
        <f t="shared" ref="H13:H28" si="1">IF($D$3="si",($G$5/$G$6*G13),IF($D$3="no",G13*$G$4,0))</f>
        <v>0</v>
      </c>
      <c r="I13" s="23"/>
      <c r="J13" s="24">
        <v>35.57</v>
      </c>
      <c r="K13" s="71"/>
      <c r="L13" s="26"/>
      <c r="M13" s="27"/>
      <c r="N13" s="28">
        <f t="shared" ref="N13:N24" si="2">SUM(H13:M13)</f>
        <v>35.57</v>
      </c>
      <c r="O13" s="31">
        <v>35.57</v>
      </c>
      <c r="P13" s="75">
        <v>21.13</v>
      </c>
      <c r="Q13" s="2"/>
    </row>
    <row r="14" spans="1:18" ht="30" customHeight="1">
      <c r="A14" s="30">
        <v>6</v>
      </c>
      <c r="B14" s="21">
        <v>41663</v>
      </c>
      <c r="C14" s="2" t="s">
        <v>49</v>
      </c>
      <c r="D14" s="22" t="s">
        <v>48</v>
      </c>
      <c r="E14" s="67" t="s">
        <v>43</v>
      </c>
      <c r="F14" s="68"/>
      <c r="G14" s="73"/>
      <c r="H14" s="70">
        <f t="shared" ref="H14" si="3">IF($D$3="si",($G$5/$G$6*G14),IF($D$3="no",G14*$G$4,0))</f>
        <v>0</v>
      </c>
      <c r="I14" s="23"/>
      <c r="J14" s="24">
        <v>1842.4</v>
      </c>
      <c r="K14" s="71"/>
      <c r="L14" s="26"/>
      <c r="M14" s="27"/>
      <c r="N14" s="28">
        <f t="shared" ref="N14:N21" si="4">SUM(H14:M14)</f>
        <v>1842.4</v>
      </c>
      <c r="O14" s="31">
        <v>1842.4</v>
      </c>
      <c r="P14" s="75">
        <v>1085.2</v>
      </c>
      <c r="Q14" s="2"/>
    </row>
    <row r="15" spans="1:18" ht="66" customHeight="1">
      <c r="A15" s="30">
        <v>7</v>
      </c>
      <c r="B15" s="35">
        <v>41663</v>
      </c>
      <c r="C15" s="32" t="s">
        <v>49</v>
      </c>
      <c r="D15" s="78" t="s">
        <v>60</v>
      </c>
      <c r="E15" s="33" t="s">
        <v>43</v>
      </c>
      <c r="F15" s="34"/>
      <c r="G15" s="73"/>
      <c r="H15" s="70">
        <f t="shared" ref="H15" si="5">IF($D$3="si",($G$5/$G$6*G15),IF($D$3="no",G15*$G$4,0))</f>
        <v>0</v>
      </c>
      <c r="I15" s="36"/>
      <c r="J15" s="25">
        <v>752</v>
      </c>
      <c r="K15" s="26"/>
      <c r="L15" s="26"/>
      <c r="M15" s="27"/>
      <c r="N15" s="28">
        <f t="shared" ref="N15" si="6">SUM(H15:M15)</f>
        <v>752</v>
      </c>
      <c r="O15" s="31">
        <v>752</v>
      </c>
      <c r="P15" s="113">
        <v>449.06</v>
      </c>
      <c r="Q15" s="2"/>
    </row>
    <row r="16" spans="1:18" ht="30" customHeight="1">
      <c r="A16" s="30">
        <v>8</v>
      </c>
      <c r="B16" s="21"/>
      <c r="C16" s="32"/>
      <c r="D16" s="67"/>
      <c r="E16" s="67"/>
      <c r="F16" s="33"/>
      <c r="G16" s="73"/>
      <c r="H16" s="70"/>
      <c r="I16" s="23"/>
      <c r="J16" s="24"/>
      <c r="K16" s="71"/>
      <c r="L16" s="26"/>
      <c r="M16" s="27"/>
      <c r="N16" s="28">
        <f t="shared" si="4"/>
        <v>0</v>
      </c>
      <c r="O16" s="31"/>
      <c r="P16" s="75"/>
      <c r="Q16" s="2"/>
    </row>
    <row r="17" spans="1:17" ht="30" customHeight="1">
      <c r="A17" s="30">
        <v>9</v>
      </c>
      <c r="B17" s="21"/>
      <c r="C17" s="32"/>
      <c r="D17" s="67"/>
      <c r="E17" s="67"/>
      <c r="F17" s="33"/>
      <c r="G17" s="73"/>
      <c r="H17" s="70"/>
      <c r="I17" s="23"/>
      <c r="J17" s="24"/>
      <c r="K17" s="71"/>
      <c r="L17" s="26"/>
      <c r="M17" s="27"/>
      <c r="N17" s="28">
        <f t="shared" si="4"/>
        <v>0</v>
      </c>
      <c r="O17" s="31"/>
      <c r="P17" s="75"/>
      <c r="Q17" s="2"/>
    </row>
    <row r="18" spans="1:17" ht="30" customHeight="1">
      <c r="A18" s="30">
        <v>10</v>
      </c>
      <c r="B18" s="21"/>
      <c r="C18" s="32"/>
      <c r="D18" s="67"/>
      <c r="E18" s="67"/>
      <c r="F18" s="32"/>
      <c r="G18" s="73"/>
      <c r="H18" s="70"/>
      <c r="I18" s="23"/>
      <c r="J18" s="25"/>
      <c r="K18" s="26"/>
      <c r="L18" s="26"/>
      <c r="M18" s="27"/>
      <c r="N18" s="28">
        <f t="shared" si="4"/>
        <v>0</v>
      </c>
      <c r="O18" s="31"/>
      <c r="P18" s="75"/>
      <c r="Q18" s="2"/>
    </row>
    <row r="19" spans="1:17" ht="30" customHeight="1">
      <c r="A19" s="30">
        <v>11</v>
      </c>
      <c r="B19" s="21"/>
      <c r="C19" s="32"/>
      <c r="D19" s="67"/>
      <c r="E19" s="67"/>
      <c r="F19" s="32"/>
      <c r="G19" s="73"/>
      <c r="H19" s="70"/>
      <c r="I19" s="24"/>
      <c r="J19" s="24"/>
      <c r="K19" s="71"/>
      <c r="L19" s="26"/>
      <c r="M19" s="27"/>
      <c r="N19" s="28">
        <f t="shared" si="4"/>
        <v>0</v>
      </c>
      <c r="O19" s="31"/>
      <c r="P19" s="75"/>
      <c r="Q19" s="2"/>
    </row>
    <row r="20" spans="1:17" ht="30" customHeight="1">
      <c r="A20" s="30">
        <v>12</v>
      </c>
      <c r="B20" s="35"/>
      <c r="C20" s="32"/>
      <c r="D20" s="37"/>
      <c r="E20" s="33"/>
      <c r="F20" s="34"/>
      <c r="G20" s="73"/>
      <c r="H20" s="70"/>
      <c r="I20" s="36"/>
      <c r="J20" s="25"/>
      <c r="K20" s="26"/>
      <c r="L20" s="26"/>
      <c r="M20" s="27"/>
      <c r="N20" s="28">
        <f t="shared" si="4"/>
        <v>0</v>
      </c>
      <c r="O20" s="31"/>
      <c r="P20" s="75"/>
      <c r="Q20" s="2"/>
    </row>
    <row r="21" spans="1:17" ht="30" customHeight="1">
      <c r="A21" s="30">
        <v>13</v>
      </c>
      <c r="B21" s="35"/>
      <c r="C21" s="32"/>
      <c r="D21" s="37"/>
      <c r="E21" s="33"/>
      <c r="F21" s="34"/>
      <c r="G21" s="73"/>
      <c r="H21" s="70"/>
      <c r="I21" s="36"/>
      <c r="J21" s="25"/>
      <c r="K21" s="26"/>
      <c r="L21" s="26"/>
      <c r="M21" s="27"/>
      <c r="N21" s="28">
        <f t="shared" si="4"/>
        <v>0</v>
      </c>
      <c r="O21" s="31"/>
      <c r="P21" s="75"/>
      <c r="Q21" s="2"/>
    </row>
    <row r="22" spans="1:17" ht="30" customHeight="1">
      <c r="A22" s="30">
        <v>14</v>
      </c>
      <c r="B22" s="35"/>
      <c r="C22" s="32"/>
      <c r="D22" s="37"/>
      <c r="E22" s="33"/>
      <c r="F22" s="34"/>
      <c r="G22" s="73"/>
      <c r="H22" s="70"/>
      <c r="I22" s="36"/>
      <c r="J22" s="25"/>
      <c r="K22" s="26"/>
      <c r="L22" s="26"/>
      <c r="M22" s="27"/>
      <c r="N22" s="28">
        <f t="shared" si="2"/>
        <v>0</v>
      </c>
      <c r="O22" s="31"/>
      <c r="P22" s="75"/>
      <c r="Q22" s="2"/>
    </row>
    <row r="23" spans="1:17" ht="30" customHeight="1">
      <c r="A23" s="30">
        <v>15</v>
      </c>
      <c r="B23" s="35"/>
      <c r="C23" s="32"/>
      <c r="D23" s="37"/>
      <c r="E23" s="33"/>
      <c r="F23" s="34"/>
      <c r="G23" s="73"/>
      <c r="H23" s="70"/>
      <c r="I23" s="36"/>
      <c r="J23" s="25"/>
      <c r="K23" s="26"/>
      <c r="L23" s="26"/>
      <c r="M23" s="27"/>
      <c r="N23" s="28">
        <f t="shared" si="2"/>
        <v>0</v>
      </c>
      <c r="O23" s="31"/>
      <c r="P23" s="75"/>
      <c r="Q23" s="2"/>
    </row>
    <row r="24" spans="1:17" ht="30" customHeight="1">
      <c r="A24" s="30">
        <v>16</v>
      </c>
      <c r="B24" s="35"/>
      <c r="C24" s="32"/>
      <c r="D24" s="37"/>
      <c r="E24" s="33"/>
      <c r="F24" s="34"/>
      <c r="G24" s="73"/>
      <c r="H24" s="70"/>
      <c r="I24" s="36"/>
      <c r="J24" s="25"/>
      <c r="K24" s="26"/>
      <c r="L24" s="26"/>
      <c r="M24" s="27"/>
      <c r="N24" s="28">
        <f t="shared" si="2"/>
        <v>0</v>
      </c>
      <c r="O24" s="31"/>
      <c r="P24" s="75"/>
      <c r="Q24" s="2"/>
    </row>
    <row r="25" spans="1:17" ht="30" customHeight="1">
      <c r="A25" s="30">
        <v>17</v>
      </c>
      <c r="B25" s="35"/>
      <c r="C25" s="32"/>
      <c r="D25" s="37"/>
      <c r="E25" s="33"/>
      <c r="F25" s="34"/>
      <c r="G25" s="73"/>
      <c r="H25" s="70">
        <f t="shared" si="1"/>
        <v>0</v>
      </c>
      <c r="I25" s="36"/>
      <c r="J25" s="25"/>
      <c r="K25" s="26"/>
      <c r="L25" s="26"/>
      <c r="M25" s="27"/>
      <c r="N25" s="28">
        <f>SUM(H25:M25)</f>
        <v>0</v>
      </c>
      <c r="O25" s="31"/>
      <c r="P25" s="75"/>
      <c r="Q25" s="2"/>
    </row>
    <row r="26" spans="1:17" ht="30" customHeight="1">
      <c r="A26" s="30">
        <v>18</v>
      </c>
      <c r="B26" s="35"/>
      <c r="C26" s="32"/>
      <c r="D26" s="37"/>
      <c r="E26" s="33"/>
      <c r="F26" s="34"/>
      <c r="G26" s="73"/>
      <c r="H26" s="70">
        <f t="shared" si="1"/>
        <v>0</v>
      </c>
      <c r="I26" s="36"/>
      <c r="J26" s="25"/>
      <c r="K26" s="26"/>
      <c r="L26" s="26"/>
      <c r="M26" s="27"/>
      <c r="N26" s="28">
        <f t="shared" ref="N26:N28" si="7">SUM(H26:M26)</f>
        <v>0</v>
      </c>
      <c r="O26" s="31"/>
      <c r="P26" s="75"/>
      <c r="Q26" s="2"/>
    </row>
    <row r="27" spans="1:17" ht="30" customHeight="1">
      <c r="A27" s="30">
        <v>19</v>
      </c>
      <c r="B27" s="35"/>
      <c r="C27" s="32"/>
      <c r="D27" s="37"/>
      <c r="E27" s="33"/>
      <c r="F27" s="34"/>
      <c r="G27" s="73"/>
      <c r="H27" s="70">
        <f t="shared" si="1"/>
        <v>0</v>
      </c>
      <c r="I27" s="36"/>
      <c r="J27" s="25"/>
      <c r="K27" s="26"/>
      <c r="L27" s="26"/>
      <c r="M27" s="27"/>
      <c r="N27" s="28">
        <f t="shared" si="7"/>
        <v>0</v>
      </c>
      <c r="O27" s="31"/>
      <c r="P27" s="75"/>
      <c r="Q27" s="2"/>
    </row>
    <row r="28" spans="1:17" ht="30" customHeight="1">
      <c r="A28" s="30">
        <v>20</v>
      </c>
      <c r="B28" s="35"/>
      <c r="C28" s="32"/>
      <c r="D28" s="37"/>
      <c r="E28" s="33"/>
      <c r="F28" s="34"/>
      <c r="G28" s="73"/>
      <c r="H28" s="70">
        <f t="shared" si="1"/>
        <v>0</v>
      </c>
      <c r="I28" s="36"/>
      <c r="J28" s="25"/>
      <c r="K28" s="26"/>
      <c r="L28" s="26"/>
      <c r="M28" s="27"/>
      <c r="N28" s="28">
        <f t="shared" si="7"/>
        <v>0</v>
      </c>
      <c r="O28" s="31"/>
      <c r="P28" s="75"/>
      <c r="Q28" s="2"/>
    </row>
    <row r="29" spans="1:17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Q29" s="2"/>
    </row>
    <row r="30" spans="1:17">
      <c r="A30" s="44"/>
      <c r="B30" s="45"/>
      <c r="C30" s="46"/>
      <c r="D30" s="47"/>
      <c r="E30" s="47"/>
      <c r="F30" s="48"/>
      <c r="G30" s="49"/>
      <c r="H30" s="50"/>
      <c r="I30" s="51"/>
      <c r="J30" s="51"/>
      <c r="K30" s="51"/>
      <c r="L30" s="51"/>
      <c r="M30" s="51"/>
      <c r="N30" s="52"/>
      <c r="O30" s="53"/>
      <c r="Q30" s="2"/>
    </row>
    <row r="31" spans="1:17">
      <c r="A31" s="41"/>
      <c r="B31" s="43" t="s">
        <v>5</v>
      </c>
      <c r="C31" s="43"/>
      <c r="D31" s="43"/>
      <c r="E31" s="42"/>
      <c r="F31" s="42"/>
      <c r="G31" s="43" t="s">
        <v>7</v>
      </c>
      <c r="H31" s="43"/>
      <c r="I31" s="43"/>
      <c r="J31" s="42"/>
      <c r="K31" s="42"/>
      <c r="L31" s="43" t="s">
        <v>6</v>
      </c>
      <c r="M31" s="43"/>
      <c r="N31" s="43"/>
      <c r="O31" s="42"/>
      <c r="Q31" s="2"/>
    </row>
    <row r="32" spans="1:17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Q32" s="2"/>
    </row>
    <row r="33" spans="1:17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Q33" s="2"/>
    </row>
  </sheetData>
  <mergeCells count="26">
    <mergeCell ref="B1:C1"/>
    <mergeCell ref="D1:E1"/>
    <mergeCell ref="B2:C2"/>
    <mergeCell ref="D2:E2"/>
    <mergeCell ref="B3:C3"/>
    <mergeCell ref="D3:E3"/>
    <mergeCell ref="G8:G9"/>
    <mergeCell ref="H8:H10"/>
    <mergeCell ref="I8:I10"/>
    <mergeCell ref="J8:J10"/>
    <mergeCell ref="K8:K10"/>
    <mergeCell ref="A7:C7"/>
    <mergeCell ref="D7:F7"/>
    <mergeCell ref="A8:A10"/>
    <mergeCell ref="B8:B10"/>
    <mergeCell ref="C8:C10"/>
    <mergeCell ref="D8:D10"/>
    <mergeCell ref="E8:E10"/>
    <mergeCell ref="F8:F10"/>
    <mergeCell ref="P8:P10"/>
    <mergeCell ref="L9:L10"/>
    <mergeCell ref="M9:M10"/>
    <mergeCell ref="N8:N10"/>
    <mergeCell ref="N5:O5"/>
    <mergeCell ref="L8:M8"/>
    <mergeCell ref="O8:O10"/>
  </mergeCells>
  <conditionalFormatting sqref="M1">
    <cfRule type="cellIs" dxfId="2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30:M30 H12:H28 J13:L14 I14 I15:M28 J11:M12 H11:I11">
      <formula1>0</formula1>
      <formula2>0</formula2>
    </dataValidation>
    <dataValidation type="whole" operator="greaterThanOrEqual" allowBlank="1" showErrorMessage="1" errorTitle="Valore" error="Inserire un numero maggiore o uguale a 0 (zero)!" sqref="N30 N11:N28">
      <formula1>0</formula1>
      <formula2>0</formula2>
    </dataValidation>
    <dataValidation type="textLength" operator="greaterThan" allowBlank="1" showErrorMessage="1" sqref="D30:E30 D15:E15 E16:E18 D20:E28">
      <formula1>1</formula1>
      <formula2>0</formula2>
    </dataValidation>
    <dataValidation type="textLength" operator="greaterThan" sqref="F30 F15:F17 F20:F28">
      <formula1>1</formula1>
      <formula2>0</formula2>
    </dataValidation>
    <dataValidation type="date" operator="greaterThanOrEqual" showErrorMessage="1" errorTitle="Data" error="Inserire una data superiore al 1/11/2000" sqref="B30 B15 B20:B28 B11:B12">
      <formula1>36831</formula1>
      <formula2>0</formula2>
    </dataValidation>
    <dataValidation type="textLength" operator="greaterThan" allowBlank="1" sqref="C30 C15 C18 C12 C20:C28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view="pageBreakPreview" topLeftCell="D1" zoomScale="60" zoomScaleNormal="50" workbookViewId="0">
      <selection activeCell="A7" sqref="A7:C7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9" width="14.42578125" style="2" bestFit="1" customWidth="1"/>
    <col min="20" max="16384" width="9.140625" style="2"/>
  </cols>
  <sheetData>
    <row r="1" spans="1:19" s="7" customFormat="1" ht="65.25" customHeight="1">
      <c r="A1" s="4"/>
      <c r="B1" s="110" t="s">
        <v>31</v>
      </c>
      <c r="C1" s="110"/>
      <c r="D1" s="111" t="s">
        <v>38</v>
      </c>
      <c r="E1" s="111"/>
      <c r="F1" s="39" t="s">
        <v>54</v>
      </c>
      <c r="G1" s="38" t="s">
        <v>61</v>
      </c>
      <c r="L1" s="7" t="s">
        <v>2</v>
      </c>
      <c r="M1" s="3">
        <f>+P1-N7</f>
        <v>0</v>
      </c>
      <c r="N1" s="5" t="s">
        <v>21</v>
      </c>
      <c r="O1" s="6"/>
      <c r="P1" s="54">
        <f>SUM(H7:M7)</f>
        <v>223.09</v>
      </c>
      <c r="Q1" s="3" t="s">
        <v>32</v>
      </c>
      <c r="R1" s="79">
        <f>SUM(P11:P12,P14:P15)</f>
        <v>282.64000000000004</v>
      </c>
      <c r="S1" s="77">
        <f>SUM(R11:R12,R14:R15)</f>
        <v>173.23</v>
      </c>
    </row>
    <row r="2" spans="1:19" s="7" customFormat="1" ht="57.75" customHeight="1">
      <c r="A2" s="4"/>
      <c r="B2" s="112" t="s">
        <v>8</v>
      </c>
      <c r="C2" s="112"/>
      <c r="D2" s="111"/>
      <c r="E2" s="111"/>
      <c r="F2" s="8"/>
      <c r="G2" s="8"/>
      <c r="N2" s="9" t="s">
        <v>29</v>
      </c>
      <c r="O2" s="10"/>
      <c r="P2" s="11"/>
      <c r="Q2" s="3" t="s">
        <v>1</v>
      </c>
      <c r="R2" s="79"/>
      <c r="S2" s="77"/>
    </row>
    <row r="3" spans="1:19" s="7" customFormat="1" ht="35.25" customHeight="1">
      <c r="A3" s="4"/>
      <c r="B3" s="112" t="s">
        <v>9</v>
      </c>
      <c r="C3" s="112"/>
      <c r="D3" s="111" t="s">
        <v>1</v>
      </c>
      <c r="E3" s="111"/>
      <c r="N3" s="9" t="s">
        <v>28</v>
      </c>
      <c r="O3" s="10"/>
      <c r="P3" s="55">
        <f>+O7</f>
        <v>223.09</v>
      </c>
      <c r="Q3" s="12"/>
      <c r="R3" s="79">
        <f>SUM(P11,P13)</f>
        <v>282.64</v>
      </c>
      <c r="S3" s="77">
        <f>SUM(R11,R13)</f>
        <v>173.23000000000002</v>
      </c>
    </row>
    <row r="4" spans="1:19" s="7" customFormat="1" ht="35.25" customHeight="1" thickBot="1">
      <c r="A4" s="4"/>
      <c r="D4" s="13"/>
      <c r="E4" s="13"/>
      <c r="F4" s="9" t="s">
        <v>25</v>
      </c>
      <c r="G4" s="56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  <c r="R4" s="79"/>
      <c r="S4" s="77"/>
    </row>
    <row r="5" spans="1:19" s="7" customFormat="1" ht="43.5" customHeight="1" thickTop="1" thickBot="1">
      <c r="A5" s="4"/>
      <c r="B5" s="18" t="s">
        <v>10</v>
      </c>
      <c r="C5" s="19"/>
      <c r="D5" s="40">
        <v>5</v>
      </c>
      <c r="E5" s="13"/>
      <c r="F5" s="9" t="s">
        <v>26</v>
      </c>
      <c r="G5" s="56">
        <v>1.1100000000000001</v>
      </c>
      <c r="N5" s="91" t="s">
        <v>30</v>
      </c>
      <c r="O5" s="91"/>
      <c r="P5" s="57">
        <f>P1-P2-P3</f>
        <v>0</v>
      </c>
      <c r="Q5" s="12"/>
      <c r="R5" s="79">
        <f>R1-R3</f>
        <v>0</v>
      </c>
      <c r="S5" s="77">
        <f>S1-S3</f>
        <v>0</v>
      </c>
    </row>
    <row r="6" spans="1:19" s="7" customFormat="1" ht="43.5" customHeight="1" thickTop="1" thickBot="1">
      <c r="A6" s="4"/>
      <c r="B6" s="58" t="s">
        <v>64</v>
      </c>
      <c r="C6" s="58"/>
      <c r="D6" s="13"/>
      <c r="E6" s="13"/>
      <c r="F6" s="9" t="s">
        <v>27</v>
      </c>
      <c r="G6" s="59">
        <v>11.11</v>
      </c>
      <c r="Q6" s="12"/>
    </row>
    <row r="7" spans="1:19" s="7" customFormat="1" ht="27" customHeight="1" thickTop="1" thickBot="1">
      <c r="A7" s="95" t="s">
        <v>34</v>
      </c>
      <c r="B7" s="96"/>
      <c r="C7" s="97"/>
      <c r="D7" s="98" t="s">
        <v>12</v>
      </c>
      <c r="E7" s="99"/>
      <c r="F7" s="99"/>
      <c r="G7" s="60">
        <f t="shared" ref="G7:O7" si="0">SUM(G11:G30)</f>
        <v>0</v>
      </c>
      <c r="H7" s="61">
        <f t="shared" si="0"/>
        <v>0</v>
      </c>
      <c r="I7" s="62">
        <f t="shared" si="0"/>
        <v>0</v>
      </c>
      <c r="J7" s="62">
        <f t="shared" si="0"/>
        <v>5</v>
      </c>
      <c r="K7" s="62">
        <f t="shared" si="0"/>
        <v>195</v>
      </c>
      <c r="L7" s="62">
        <f t="shared" si="0"/>
        <v>23.09</v>
      </c>
      <c r="M7" s="63">
        <f t="shared" si="0"/>
        <v>0</v>
      </c>
      <c r="N7" s="64">
        <f t="shared" si="0"/>
        <v>223.09</v>
      </c>
      <c r="O7" s="65">
        <f t="shared" si="0"/>
        <v>223.09</v>
      </c>
    </row>
    <row r="8" spans="1:19" ht="36" customHeight="1" thickTop="1" thickBot="1">
      <c r="A8" s="100"/>
      <c r="B8" s="101" t="s">
        <v>11</v>
      </c>
      <c r="C8" s="101" t="s">
        <v>23</v>
      </c>
      <c r="D8" s="102" t="s">
        <v>16</v>
      </c>
      <c r="E8" s="101" t="s">
        <v>35</v>
      </c>
      <c r="F8" s="104" t="s">
        <v>36</v>
      </c>
      <c r="G8" s="105" t="s">
        <v>13</v>
      </c>
      <c r="H8" s="107" t="s">
        <v>14</v>
      </c>
      <c r="I8" s="108" t="s">
        <v>15</v>
      </c>
      <c r="J8" s="109" t="s">
        <v>17</v>
      </c>
      <c r="K8" s="109" t="s">
        <v>18</v>
      </c>
      <c r="L8" s="92" t="s">
        <v>19</v>
      </c>
      <c r="M8" s="93"/>
      <c r="N8" s="90" t="s">
        <v>21</v>
      </c>
      <c r="O8" s="94" t="s">
        <v>22</v>
      </c>
      <c r="P8" s="83" t="s">
        <v>37</v>
      </c>
      <c r="Q8" s="2"/>
      <c r="R8" s="83" t="s">
        <v>57</v>
      </c>
    </row>
    <row r="9" spans="1:19" ht="36" customHeight="1" thickTop="1" thickBot="1">
      <c r="A9" s="100"/>
      <c r="B9" s="101" t="s">
        <v>33</v>
      </c>
      <c r="C9" s="101"/>
      <c r="D9" s="103"/>
      <c r="E9" s="101"/>
      <c r="F9" s="104"/>
      <c r="G9" s="106"/>
      <c r="H9" s="107" t="s">
        <v>4</v>
      </c>
      <c r="I9" s="108" t="s">
        <v>4</v>
      </c>
      <c r="J9" s="108"/>
      <c r="K9" s="108" t="s">
        <v>3</v>
      </c>
      <c r="L9" s="86" t="s">
        <v>20</v>
      </c>
      <c r="M9" s="88" t="s">
        <v>24</v>
      </c>
      <c r="N9" s="90"/>
      <c r="O9" s="94"/>
      <c r="P9" s="84"/>
      <c r="Q9" s="2"/>
      <c r="R9" s="84"/>
    </row>
    <row r="10" spans="1:19" ht="37.5" customHeight="1" thickTop="1" thickBot="1">
      <c r="A10" s="100"/>
      <c r="B10" s="101"/>
      <c r="C10" s="101"/>
      <c r="D10" s="103"/>
      <c r="E10" s="101"/>
      <c r="F10" s="104"/>
      <c r="G10" s="66" t="s">
        <v>0</v>
      </c>
      <c r="H10" s="107"/>
      <c r="I10" s="108"/>
      <c r="J10" s="108"/>
      <c r="K10" s="108"/>
      <c r="L10" s="87"/>
      <c r="M10" s="89"/>
      <c r="N10" s="90"/>
      <c r="O10" s="94"/>
      <c r="P10" s="85"/>
      <c r="Q10" s="2"/>
      <c r="R10" s="85"/>
    </row>
    <row r="11" spans="1:19" ht="30" customHeight="1" thickTop="1">
      <c r="A11" s="20">
        <v>1</v>
      </c>
      <c r="B11" s="35">
        <v>41655</v>
      </c>
      <c r="C11" s="22" t="s">
        <v>45</v>
      </c>
      <c r="D11" s="67" t="s">
        <v>42</v>
      </c>
      <c r="E11" s="67" t="s">
        <v>46</v>
      </c>
      <c r="F11" s="68"/>
      <c r="G11" s="69"/>
      <c r="H11" s="70">
        <f>IF($D$3="si",($G$5/$G$6*G11),IF($D$3="no",G11*$G$4,0))</f>
        <v>0</v>
      </c>
      <c r="I11" s="23"/>
      <c r="J11" s="24"/>
      <c r="K11" s="71"/>
      <c r="L11" s="71">
        <v>23.09</v>
      </c>
      <c r="M11" s="27"/>
      <c r="N11" s="28">
        <f>SUM(H11:M11)</f>
        <v>23.09</v>
      </c>
      <c r="O11" s="29">
        <v>23.09</v>
      </c>
      <c r="P11" s="72">
        <v>29.25</v>
      </c>
      <c r="Q11" s="2"/>
      <c r="R11" s="72">
        <v>17.46</v>
      </c>
    </row>
    <row r="12" spans="1:19" ht="30" customHeight="1">
      <c r="A12" s="30">
        <v>2</v>
      </c>
      <c r="B12" s="35">
        <v>41654</v>
      </c>
      <c r="C12" s="32" t="s">
        <v>45</v>
      </c>
      <c r="D12" s="67" t="s">
        <v>44</v>
      </c>
      <c r="E12" s="67" t="s">
        <v>46</v>
      </c>
      <c r="F12" s="68"/>
      <c r="G12" s="73"/>
      <c r="H12" s="70">
        <f>IF($D$3="si",($G$5/$G$6*G12),IF($D$3="no",G12*$G$4,0))</f>
        <v>0</v>
      </c>
      <c r="I12" s="23"/>
      <c r="J12" s="24"/>
      <c r="K12" s="71">
        <v>95</v>
      </c>
      <c r="L12" s="26"/>
      <c r="M12" s="27"/>
      <c r="N12" s="28">
        <v>95</v>
      </c>
      <c r="O12" s="31"/>
      <c r="P12" s="72">
        <v>120.36</v>
      </c>
      <c r="Q12" s="2"/>
      <c r="R12" s="72">
        <v>73.98</v>
      </c>
    </row>
    <row r="13" spans="1:19" ht="30" customHeight="1">
      <c r="A13" s="30">
        <v>3</v>
      </c>
      <c r="B13" s="21">
        <v>41654</v>
      </c>
      <c r="C13" s="22" t="s">
        <v>45</v>
      </c>
      <c r="D13" s="67" t="s">
        <v>50</v>
      </c>
      <c r="E13" s="67" t="s">
        <v>46</v>
      </c>
      <c r="F13" s="68"/>
      <c r="G13" s="73"/>
      <c r="H13" s="70">
        <f t="shared" ref="H13:H30" si="1">IF($D$3="si",($G$5/$G$6*G13),IF($D$3="no",G13*$G$4,0))</f>
        <v>0</v>
      </c>
      <c r="I13" s="23"/>
      <c r="J13" s="24"/>
      <c r="K13" s="71"/>
      <c r="L13" s="26"/>
      <c r="M13" s="27"/>
      <c r="N13" s="28"/>
      <c r="O13" s="31">
        <v>200</v>
      </c>
      <c r="P13" s="74">
        <v>253.39</v>
      </c>
      <c r="Q13" s="2"/>
      <c r="R13" s="74">
        <v>155.77000000000001</v>
      </c>
    </row>
    <row r="14" spans="1:19" ht="30" customHeight="1">
      <c r="A14" s="30">
        <v>4</v>
      </c>
      <c r="B14" s="21">
        <v>41654</v>
      </c>
      <c r="C14" s="22" t="s">
        <v>45</v>
      </c>
      <c r="D14" s="67" t="s">
        <v>39</v>
      </c>
      <c r="E14" s="67" t="s">
        <v>46</v>
      </c>
      <c r="F14" s="68"/>
      <c r="G14" s="73"/>
      <c r="H14" s="70">
        <f t="shared" ref="H14:H17" si="2">IF($D$3="si",($G$5/$G$6*G14),IF($D$3="no",G14*$G$4,0))</f>
        <v>0</v>
      </c>
      <c r="I14" s="23"/>
      <c r="J14" s="24">
        <v>5</v>
      </c>
      <c r="K14" s="71"/>
      <c r="L14" s="26"/>
      <c r="M14" s="27"/>
      <c r="N14" s="28">
        <f t="shared" ref="N14:N17" si="3">SUM(H14:M14)</f>
        <v>5</v>
      </c>
      <c r="O14" s="31"/>
      <c r="P14" s="76">
        <v>6.33</v>
      </c>
      <c r="Q14" s="2"/>
      <c r="R14" s="76">
        <v>4.66</v>
      </c>
    </row>
    <row r="15" spans="1:19" ht="30" customHeight="1">
      <c r="A15" s="30">
        <v>5</v>
      </c>
      <c r="B15" s="21">
        <v>41654</v>
      </c>
      <c r="C15" s="22" t="s">
        <v>45</v>
      </c>
      <c r="D15" s="67" t="s">
        <v>59</v>
      </c>
      <c r="E15" s="67" t="s">
        <v>46</v>
      </c>
      <c r="F15" s="68"/>
      <c r="G15" s="73"/>
      <c r="H15" s="70">
        <f t="shared" si="2"/>
        <v>0</v>
      </c>
      <c r="I15" s="23"/>
      <c r="J15" s="24"/>
      <c r="K15" s="71">
        <v>100</v>
      </c>
      <c r="L15" s="26"/>
      <c r="M15" s="27"/>
      <c r="N15" s="28">
        <f t="shared" si="3"/>
        <v>100</v>
      </c>
      <c r="O15" s="31"/>
      <c r="P15" s="75">
        <v>126.7</v>
      </c>
      <c r="Q15" s="2"/>
      <c r="R15" s="75">
        <v>77.13</v>
      </c>
    </row>
    <row r="16" spans="1:19" ht="30" customHeight="1">
      <c r="A16" s="30">
        <v>6</v>
      </c>
      <c r="B16" s="21"/>
      <c r="D16" s="22"/>
      <c r="E16" s="67"/>
      <c r="F16" s="68"/>
      <c r="G16" s="73"/>
      <c r="H16" s="70">
        <f t="shared" si="2"/>
        <v>0</v>
      </c>
      <c r="I16" s="23"/>
      <c r="J16" s="24"/>
      <c r="K16" s="71"/>
      <c r="L16" s="26"/>
      <c r="M16" s="27"/>
      <c r="N16" s="28">
        <f t="shared" si="3"/>
        <v>0</v>
      </c>
      <c r="O16" s="31"/>
      <c r="P16" s="75"/>
      <c r="Q16" s="2"/>
      <c r="R16" s="75"/>
    </row>
    <row r="17" spans="1:18">
      <c r="A17" s="30">
        <v>7</v>
      </c>
      <c r="B17" s="21"/>
      <c r="D17" s="22"/>
      <c r="E17" s="67"/>
      <c r="F17" s="68"/>
      <c r="G17" s="73"/>
      <c r="H17" s="70">
        <f t="shared" si="2"/>
        <v>0</v>
      </c>
      <c r="I17" s="23"/>
      <c r="J17" s="24"/>
      <c r="K17" s="71"/>
      <c r="L17" s="26"/>
      <c r="M17" s="27"/>
      <c r="N17" s="28">
        <f t="shared" si="3"/>
        <v>0</v>
      </c>
      <c r="O17" s="31"/>
      <c r="P17" s="75"/>
      <c r="Q17" s="2"/>
      <c r="R17" s="75"/>
    </row>
    <row r="18" spans="1:18">
      <c r="A18" s="30">
        <v>8</v>
      </c>
      <c r="B18" s="21"/>
      <c r="D18" s="22"/>
      <c r="E18" s="67"/>
      <c r="F18" s="68"/>
      <c r="G18" s="73"/>
      <c r="H18" s="70">
        <f t="shared" si="1"/>
        <v>0</v>
      </c>
      <c r="I18" s="23"/>
      <c r="J18" s="24"/>
      <c r="K18" s="71"/>
      <c r="L18" s="26"/>
      <c r="M18" s="27"/>
      <c r="N18" s="28">
        <f t="shared" ref="N18:N26" si="4">SUM(H18:M18)</f>
        <v>0</v>
      </c>
      <c r="O18" s="31"/>
      <c r="P18" s="75"/>
      <c r="Q18" s="2"/>
      <c r="R18" s="75"/>
    </row>
    <row r="19" spans="1:18">
      <c r="A19" s="30">
        <v>9</v>
      </c>
      <c r="B19" s="21"/>
      <c r="C19" s="32"/>
      <c r="D19" s="67"/>
      <c r="E19" s="67"/>
      <c r="F19" s="33"/>
      <c r="G19" s="73"/>
      <c r="H19" s="70">
        <f t="shared" si="1"/>
        <v>0</v>
      </c>
      <c r="I19" s="23"/>
      <c r="J19" s="24"/>
      <c r="K19" s="71"/>
      <c r="L19" s="26"/>
      <c r="M19" s="27"/>
      <c r="N19" s="28">
        <f t="shared" si="4"/>
        <v>0</v>
      </c>
      <c r="O19" s="31"/>
      <c r="P19" s="75"/>
      <c r="Q19" s="2"/>
      <c r="R19" s="75"/>
    </row>
    <row r="20" spans="1:18">
      <c r="A20" s="30">
        <v>10</v>
      </c>
      <c r="B20" s="21"/>
      <c r="C20" s="32"/>
      <c r="D20" s="67"/>
      <c r="E20" s="67"/>
      <c r="F20" s="33"/>
      <c r="G20" s="73"/>
      <c r="H20" s="70">
        <f t="shared" si="1"/>
        <v>0</v>
      </c>
      <c r="I20" s="23"/>
      <c r="J20" s="24"/>
      <c r="K20" s="71"/>
      <c r="L20" s="26"/>
      <c r="M20" s="27"/>
      <c r="N20" s="28">
        <f t="shared" si="4"/>
        <v>0</v>
      </c>
      <c r="O20" s="31"/>
      <c r="P20" s="75"/>
      <c r="Q20" s="2"/>
      <c r="R20" s="75"/>
    </row>
    <row r="21" spans="1:18">
      <c r="A21" s="30">
        <v>11</v>
      </c>
      <c r="B21" s="21"/>
      <c r="C21" s="32"/>
      <c r="D21" s="67"/>
      <c r="E21" s="67"/>
      <c r="F21" s="32"/>
      <c r="G21" s="73"/>
      <c r="H21" s="70">
        <f t="shared" si="1"/>
        <v>0</v>
      </c>
      <c r="I21" s="23"/>
      <c r="J21" s="25"/>
      <c r="K21" s="26"/>
      <c r="L21" s="26"/>
      <c r="M21" s="27"/>
      <c r="N21" s="28">
        <f t="shared" si="4"/>
        <v>0</v>
      </c>
      <c r="O21" s="31"/>
      <c r="P21" s="75"/>
      <c r="Q21" s="2"/>
      <c r="R21" s="75"/>
    </row>
    <row r="22" spans="1:18">
      <c r="A22" s="30">
        <v>12</v>
      </c>
      <c r="B22" s="21"/>
      <c r="C22" s="32"/>
      <c r="D22" s="67"/>
      <c r="E22" s="67"/>
      <c r="F22" s="32"/>
      <c r="G22" s="73"/>
      <c r="H22" s="70">
        <f t="shared" si="1"/>
        <v>0</v>
      </c>
      <c r="I22" s="24"/>
      <c r="J22" s="24"/>
      <c r="K22" s="71"/>
      <c r="L22" s="26"/>
      <c r="M22" s="27"/>
      <c r="N22" s="28">
        <f t="shared" si="4"/>
        <v>0</v>
      </c>
      <c r="O22" s="31"/>
      <c r="P22" s="75"/>
      <c r="Q22" s="2"/>
      <c r="R22" s="75"/>
    </row>
    <row r="23" spans="1:18">
      <c r="A23" s="30">
        <v>13</v>
      </c>
      <c r="B23" s="35"/>
      <c r="C23" s="32"/>
      <c r="D23" s="37"/>
      <c r="E23" s="33"/>
      <c r="F23" s="34"/>
      <c r="G23" s="73"/>
      <c r="H23" s="70">
        <f t="shared" si="1"/>
        <v>0</v>
      </c>
      <c r="I23" s="36"/>
      <c r="J23" s="25"/>
      <c r="K23" s="26"/>
      <c r="L23" s="26"/>
      <c r="M23" s="27"/>
      <c r="N23" s="28">
        <f t="shared" si="4"/>
        <v>0</v>
      </c>
      <c r="O23" s="31"/>
      <c r="P23" s="75"/>
      <c r="Q23" s="2"/>
      <c r="R23" s="75"/>
    </row>
    <row r="24" spans="1:18">
      <c r="A24" s="30">
        <v>14</v>
      </c>
      <c r="B24" s="35"/>
      <c r="C24" s="32"/>
      <c r="D24" s="37"/>
      <c r="E24" s="33"/>
      <c r="F24" s="34"/>
      <c r="G24" s="73"/>
      <c r="H24" s="70">
        <f t="shared" si="1"/>
        <v>0</v>
      </c>
      <c r="I24" s="36"/>
      <c r="J24" s="25"/>
      <c r="K24" s="26"/>
      <c r="L24" s="26"/>
      <c r="M24" s="27"/>
      <c r="N24" s="28">
        <f t="shared" si="4"/>
        <v>0</v>
      </c>
      <c r="O24" s="31"/>
      <c r="P24" s="75"/>
      <c r="Q24" s="2"/>
      <c r="R24" s="75"/>
    </row>
    <row r="25" spans="1:18">
      <c r="A25" s="30">
        <v>15</v>
      </c>
      <c r="B25" s="35"/>
      <c r="C25" s="32"/>
      <c r="D25" s="37"/>
      <c r="E25" s="33"/>
      <c r="F25" s="34"/>
      <c r="G25" s="73"/>
      <c r="H25" s="70">
        <f t="shared" si="1"/>
        <v>0</v>
      </c>
      <c r="I25" s="36"/>
      <c r="J25" s="25"/>
      <c r="K25" s="26"/>
      <c r="L25" s="26"/>
      <c r="M25" s="27"/>
      <c r="N25" s="28">
        <f t="shared" si="4"/>
        <v>0</v>
      </c>
      <c r="O25" s="31"/>
      <c r="P25" s="75"/>
      <c r="Q25" s="2"/>
      <c r="R25" s="75"/>
    </row>
    <row r="26" spans="1:18">
      <c r="A26" s="30">
        <v>16</v>
      </c>
      <c r="B26" s="35"/>
      <c r="C26" s="32"/>
      <c r="D26" s="37"/>
      <c r="E26" s="33"/>
      <c r="F26" s="34"/>
      <c r="G26" s="73"/>
      <c r="H26" s="70">
        <f t="shared" si="1"/>
        <v>0</v>
      </c>
      <c r="I26" s="36"/>
      <c r="J26" s="25"/>
      <c r="K26" s="26"/>
      <c r="L26" s="26"/>
      <c r="M26" s="27"/>
      <c r="N26" s="28">
        <f t="shared" si="4"/>
        <v>0</v>
      </c>
      <c r="O26" s="31"/>
      <c r="P26" s="75"/>
      <c r="Q26" s="2"/>
      <c r="R26" s="75"/>
    </row>
    <row r="27" spans="1:18">
      <c r="A27" s="30">
        <v>17</v>
      </c>
      <c r="B27" s="35"/>
      <c r="C27" s="32"/>
      <c r="D27" s="37"/>
      <c r="E27" s="33"/>
      <c r="F27" s="34"/>
      <c r="G27" s="73"/>
      <c r="H27" s="70">
        <f t="shared" si="1"/>
        <v>0</v>
      </c>
      <c r="I27" s="36"/>
      <c r="J27" s="25"/>
      <c r="K27" s="26"/>
      <c r="L27" s="26"/>
      <c r="M27" s="27"/>
      <c r="N27" s="28">
        <f>SUM(H27:M27)</f>
        <v>0</v>
      </c>
      <c r="O27" s="31"/>
      <c r="P27" s="75"/>
      <c r="Q27" s="2"/>
      <c r="R27" s="75"/>
    </row>
    <row r="28" spans="1:18">
      <c r="A28" s="30">
        <v>18</v>
      </c>
      <c r="B28" s="35"/>
      <c r="C28" s="32"/>
      <c r="D28" s="37"/>
      <c r="E28" s="33"/>
      <c r="F28" s="34"/>
      <c r="G28" s="73"/>
      <c r="H28" s="70">
        <f t="shared" si="1"/>
        <v>0</v>
      </c>
      <c r="I28" s="36"/>
      <c r="J28" s="25"/>
      <c r="K28" s="26"/>
      <c r="L28" s="26"/>
      <c r="M28" s="27"/>
      <c r="N28" s="28">
        <f t="shared" ref="N28:N30" si="5">SUM(H28:M28)</f>
        <v>0</v>
      </c>
      <c r="O28" s="31"/>
      <c r="P28" s="75"/>
      <c r="Q28" s="2"/>
      <c r="R28" s="75"/>
    </row>
    <row r="29" spans="1:18">
      <c r="A29" s="30">
        <v>19</v>
      </c>
      <c r="B29" s="35"/>
      <c r="C29" s="32"/>
      <c r="D29" s="37"/>
      <c r="E29" s="33"/>
      <c r="F29" s="34"/>
      <c r="G29" s="73"/>
      <c r="H29" s="70">
        <f t="shared" si="1"/>
        <v>0</v>
      </c>
      <c r="I29" s="36"/>
      <c r="J29" s="25"/>
      <c r="K29" s="26"/>
      <c r="L29" s="26"/>
      <c r="M29" s="27"/>
      <c r="N29" s="28">
        <f t="shared" si="5"/>
        <v>0</v>
      </c>
      <c r="O29" s="31"/>
      <c r="P29" s="75"/>
      <c r="Q29" s="2"/>
      <c r="R29" s="75"/>
    </row>
    <row r="30" spans="1:18">
      <c r="A30" s="30">
        <v>20</v>
      </c>
      <c r="B30" s="35"/>
      <c r="C30" s="32"/>
      <c r="D30" s="37"/>
      <c r="E30" s="33"/>
      <c r="F30" s="34"/>
      <c r="G30" s="73"/>
      <c r="H30" s="70">
        <f t="shared" si="1"/>
        <v>0</v>
      </c>
      <c r="I30" s="36"/>
      <c r="J30" s="25"/>
      <c r="K30" s="26"/>
      <c r="L30" s="26"/>
      <c r="M30" s="27"/>
      <c r="N30" s="28">
        <f t="shared" si="5"/>
        <v>0</v>
      </c>
      <c r="O30" s="31"/>
      <c r="P30" s="75"/>
      <c r="Q30" s="2"/>
      <c r="R30" s="75"/>
    </row>
    <row r="31" spans="1:18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Q31" s="2"/>
    </row>
    <row r="32" spans="1:18">
      <c r="A32" s="44"/>
      <c r="B32" s="45"/>
      <c r="C32" s="46"/>
      <c r="D32" s="47"/>
      <c r="E32" s="47"/>
      <c r="F32" s="48"/>
      <c r="G32" s="49"/>
      <c r="H32" s="50"/>
      <c r="I32" s="51"/>
      <c r="J32" s="51"/>
      <c r="K32" s="51"/>
      <c r="L32" s="51"/>
      <c r="M32" s="51"/>
      <c r="N32" s="52"/>
      <c r="O32" s="53"/>
      <c r="Q32" s="2"/>
    </row>
    <row r="33" spans="1:17">
      <c r="A33" s="41"/>
      <c r="B33" s="43" t="s">
        <v>5</v>
      </c>
      <c r="C33" s="43"/>
      <c r="D33" s="43"/>
      <c r="E33" s="42"/>
      <c r="F33" s="42"/>
      <c r="G33" s="43" t="s">
        <v>7</v>
      </c>
      <c r="H33" s="43"/>
      <c r="I33" s="43"/>
      <c r="J33" s="42"/>
      <c r="K33" s="42"/>
      <c r="L33" s="43" t="s">
        <v>6</v>
      </c>
      <c r="M33" s="43"/>
      <c r="N33" s="43"/>
      <c r="O33" s="42"/>
      <c r="Q33" s="2"/>
    </row>
    <row r="34" spans="1:17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Q34" s="2"/>
    </row>
    <row r="35" spans="1:17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Q35" s="2"/>
    </row>
  </sheetData>
  <mergeCells count="27">
    <mergeCell ref="R8:R10"/>
    <mergeCell ref="P8:P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1">
    <dataValidation type="textLength" operator="greaterThan" allowBlank="1" sqref="C32 C12 C23:C30 C21">
      <formula1>1</formula1>
      <formula2>0</formula2>
    </dataValidation>
    <dataValidation type="date" operator="greaterThanOrEqual" showErrorMessage="1" errorTitle="Data" error="Inserire una data superiore al 1/11/2000" sqref="B32 B23:B30 B11:B12">
      <formula1>36831</formula1>
      <formula2>0</formula2>
    </dataValidation>
    <dataValidation type="textLength" operator="greaterThan" sqref="F32 F23:F30 F19:F20">
      <formula1>1</formula1>
      <formula2>0</formula2>
    </dataValidation>
    <dataValidation type="textLength" operator="greaterThan" allowBlank="1" showErrorMessage="1" sqref="D32:E32 D23:E30 E19:E21">
      <formula1>1</formula1>
      <formula2>0</formula2>
    </dataValidation>
    <dataValidation type="whole" operator="greaterThanOrEqual" allowBlank="1" showErrorMessage="1" errorTitle="Valore" error="Inserire un numero maggiore o uguale a 0 (zero)!" sqref="N32 N11:N30">
      <formula1>0</formula1>
      <formula2>0</formula2>
    </dataValidation>
    <dataValidation type="decimal" operator="greaterThanOrEqual" allowBlank="1" showErrorMessage="1" errorTitle="Valore" error="Inserire un numero maggiore o uguale a 0 (zero)!" sqref="H32:M32 I16:I22 M17:M22 J11:M12 H11:I11 I23:M30 H12:H30 J13:L22">
      <formula1>0</formula1>
      <formula2>0</formula2>
    </dataValidation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zoomScale="50" zoomScaleNormal="50" workbookViewId="0">
      <selection activeCell="Q15" activeCellId="1" sqref="Q11:Q13 Q1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23.28515625" style="2" bestFit="1" customWidth="1"/>
    <col min="17" max="17" width="18.140625" style="3" bestFit="1" customWidth="1"/>
    <col min="18" max="18" width="13.5703125" style="2" customWidth="1"/>
    <col min="19" max="16384" width="9.140625" style="2"/>
  </cols>
  <sheetData>
    <row r="1" spans="1:18" s="7" customFormat="1" ht="65.25" customHeight="1">
      <c r="A1" s="4"/>
      <c r="B1" s="110" t="s">
        <v>31</v>
      </c>
      <c r="C1" s="110"/>
      <c r="D1" s="111" t="s">
        <v>38</v>
      </c>
      <c r="E1" s="111"/>
      <c r="F1" s="39" t="s">
        <v>54</v>
      </c>
      <c r="G1" s="38" t="s">
        <v>62</v>
      </c>
      <c r="L1" s="7" t="s">
        <v>2</v>
      </c>
      <c r="M1" s="3">
        <f>+P1-N7</f>
        <v>0</v>
      </c>
      <c r="N1" s="5" t="s">
        <v>21</v>
      </c>
      <c r="O1" s="6"/>
      <c r="P1" s="54">
        <f>SUM(H7:M7)</f>
        <v>3536075</v>
      </c>
      <c r="Q1" s="81">
        <f>SUM(P11:P15)</f>
        <v>211.07999999999998</v>
      </c>
      <c r="R1" s="77">
        <f>SUM(Q11:Q15)</f>
        <v>126.96</v>
      </c>
    </row>
    <row r="2" spans="1:18" s="7" customFormat="1" ht="57.75" customHeight="1">
      <c r="A2" s="4"/>
      <c r="B2" s="112" t="s">
        <v>8</v>
      </c>
      <c r="C2" s="112"/>
      <c r="D2" s="111"/>
      <c r="E2" s="111"/>
      <c r="F2" s="8"/>
      <c r="G2" s="8"/>
      <c r="N2" s="9" t="s">
        <v>29</v>
      </c>
      <c r="O2" s="10"/>
      <c r="P2" s="11"/>
      <c r="Q2" s="81"/>
      <c r="R2" s="77"/>
    </row>
    <row r="3" spans="1:18" s="7" customFormat="1" ht="35.25" customHeight="1">
      <c r="A3" s="4"/>
      <c r="B3" s="112" t="s">
        <v>9</v>
      </c>
      <c r="C3" s="112"/>
      <c r="D3" s="111" t="s">
        <v>1</v>
      </c>
      <c r="E3" s="111"/>
      <c r="N3" s="9" t="s">
        <v>28</v>
      </c>
      <c r="O3" s="10"/>
      <c r="P3" s="55">
        <f>+O7</f>
        <v>3536075</v>
      </c>
      <c r="Q3" s="82">
        <f>SUM(P11:P15)</f>
        <v>211.07999999999998</v>
      </c>
      <c r="R3" s="77">
        <f>SUM(Q11:Q15)</f>
        <v>126.96</v>
      </c>
    </row>
    <row r="4" spans="1:18" s="7" customFormat="1" ht="35.25" customHeight="1" thickBot="1">
      <c r="A4" s="4"/>
      <c r="D4" s="13"/>
      <c r="E4" s="13"/>
      <c r="F4" s="9" t="s">
        <v>25</v>
      </c>
      <c r="G4" s="56">
        <v>1</v>
      </c>
      <c r="H4" s="14"/>
      <c r="I4" s="14"/>
      <c r="J4" s="2"/>
      <c r="K4" s="2"/>
      <c r="L4" s="2"/>
      <c r="M4" s="2"/>
      <c r="N4" s="15"/>
      <c r="O4" s="16"/>
      <c r="P4" s="17"/>
      <c r="Q4" s="82"/>
      <c r="R4" s="77"/>
    </row>
    <row r="5" spans="1:18" s="7" customFormat="1" ht="43.5" customHeight="1" thickTop="1" thickBot="1">
      <c r="A5" s="4"/>
      <c r="B5" s="18" t="s">
        <v>10</v>
      </c>
      <c r="C5" s="19"/>
      <c r="D5" s="40">
        <v>5</v>
      </c>
      <c r="E5" s="13"/>
      <c r="F5" s="9" t="s">
        <v>26</v>
      </c>
      <c r="G5" s="56">
        <v>1.1100000000000001</v>
      </c>
      <c r="N5" s="91" t="s">
        <v>30</v>
      </c>
      <c r="O5" s="91"/>
      <c r="P5" s="57">
        <f>P1-P2-P3</f>
        <v>0</v>
      </c>
      <c r="Q5" s="82">
        <f>Q1-Q3</f>
        <v>0</v>
      </c>
      <c r="R5" s="77">
        <f>R1-R3:S3</f>
        <v>0</v>
      </c>
    </row>
    <row r="6" spans="1:18" s="7" customFormat="1" ht="43.5" customHeight="1" thickTop="1" thickBot="1">
      <c r="A6" s="4"/>
      <c r="B6" s="58"/>
      <c r="C6" s="58" t="s">
        <v>65</v>
      </c>
      <c r="D6" s="13"/>
      <c r="E6" s="13"/>
      <c r="F6" s="9" t="s">
        <v>27</v>
      </c>
      <c r="G6" s="59">
        <v>11.11</v>
      </c>
      <c r="Q6" s="12"/>
    </row>
    <row r="7" spans="1:18" s="7" customFormat="1" ht="27" customHeight="1" thickTop="1" thickBot="1">
      <c r="A7" s="95" t="s">
        <v>34</v>
      </c>
      <c r="B7" s="96"/>
      <c r="C7" s="97"/>
      <c r="D7" s="98" t="s">
        <v>12</v>
      </c>
      <c r="E7" s="99"/>
      <c r="F7" s="99"/>
      <c r="G7" s="60">
        <f t="shared" ref="G7:O7" si="0">SUM(G11:G30)</f>
        <v>0</v>
      </c>
      <c r="H7" s="61">
        <f t="shared" si="0"/>
        <v>0</v>
      </c>
      <c r="I7" s="62">
        <f t="shared" si="0"/>
        <v>0</v>
      </c>
      <c r="J7" s="62">
        <f t="shared" si="0"/>
        <v>150000</v>
      </c>
      <c r="K7" s="62">
        <f t="shared" si="0"/>
        <v>0</v>
      </c>
      <c r="L7" s="62">
        <f t="shared" si="0"/>
        <v>0</v>
      </c>
      <c r="M7" s="63">
        <f t="shared" si="0"/>
        <v>3386075</v>
      </c>
      <c r="N7" s="64">
        <f t="shared" si="0"/>
        <v>3536075</v>
      </c>
      <c r="O7" s="65">
        <f t="shared" si="0"/>
        <v>3536075</v>
      </c>
    </row>
    <row r="8" spans="1:18" ht="36" customHeight="1" thickTop="1" thickBot="1">
      <c r="A8" s="100"/>
      <c r="B8" s="101" t="s">
        <v>11</v>
      </c>
      <c r="C8" s="101" t="s">
        <v>23</v>
      </c>
      <c r="D8" s="102" t="s">
        <v>16</v>
      </c>
      <c r="E8" s="101" t="s">
        <v>35</v>
      </c>
      <c r="F8" s="104" t="s">
        <v>36</v>
      </c>
      <c r="G8" s="105" t="s">
        <v>13</v>
      </c>
      <c r="H8" s="107" t="s">
        <v>14</v>
      </c>
      <c r="I8" s="108" t="s">
        <v>15</v>
      </c>
      <c r="J8" s="109" t="s">
        <v>17</v>
      </c>
      <c r="K8" s="109" t="s">
        <v>18</v>
      </c>
      <c r="L8" s="92" t="s">
        <v>19</v>
      </c>
      <c r="M8" s="93"/>
      <c r="N8" s="90" t="s">
        <v>21</v>
      </c>
      <c r="O8" s="94" t="s">
        <v>22</v>
      </c>
      <c r="P8" s="83" t="s">
        <v>37</v>
      </c>
      <c r="Q8" s="83" t="s">
        <v>63</v>
      </c>
    </row>
    <row r="9" spans="1:18" ht="36" customHeight="1" thickTop="1" thickBot="1">
      <c r="A9" s="100"/>
      <c r="B9" s="101" t="s">
        <v>33</v>
      </c>
      <c r="C9" s="101"/>
      <c r="D9" s="103"/>
      <c r="E9" s="101"/>
      <c r="F9" s="104"/>
      <c r="G9" s="106"/>
      <c r="H9" s="107" t="s">
        <v>4</v>
      </c>
      <c r="I9" s="108" t="s">
        <v>4</v>
      </c>
      <c r="J9" s="108"/>
      <c r="K9" s="108" t="s">
        <v>3</v>
      </c>
      <c r="L9" s="86" t="s">
        <v>20</v>
      </c>
      <c r="M9" s="88" t="s">
        <v>24</v>
      </c>
      <c r="N9" s="90"/>
      <c r="O9" s="94"/>
      <c r="P9" s="84"/>
      <c r="Q9" s="84"/>
    </row>
    <row r="10" spans="1:18" ht="37.5" customHeight="1" thickTop="1" thickBot="1">
      <c r="A10" s="100"/>
      <c r="B10" s="101"/>
      <c r="C10" s="101"/>
      <c r="D10" s="103"/>
      <c r="E10" s="101"/>
      <c r="F10" s="104"/>
      <c r="G10" s="66" t="s">
        <v>0</v>
      </c>
      <c r="H10" s="107"/>
      <c r="I10" s="108"/>
      <c r="J10" s="108"/>
      <c r="K10" s="108"/>
      <c r="L10" s="87"/>
      <c r="M10" s="89"/>
      <c r="N10" s="90"/>
      <c r="O10" s="94"/>
      <c r="P10" s="85"/>
      <c r="Q10" s="85"/>
    </row>
    <row r="11" spans="1:18" ht="30" customHeight="1" thickTop="1">
      <c r="A11" s="20">
        <v>1</v>
      </c>
      <c r="B11" s="35">
        <v>41655</v>
      </c>
      <c r="C11" s="22" t="s">
        <v>51</v>
      </c>
      <c r="D11" s="67" t="s">
        <v>40</v>
      </c>
      <c r="E11" s="67" t="s">
        <v>52</v>
      </c>
      <c r="F11" s="68"/>
      <c r="G11" s="69"/>
      <c r="H11" s="70">
        <f>IF($D$3="si",($G$5/$G$6*G11),IF($D$3="no",G11*$G$4,0))</f>
        <v>0</v>
      </c>
      <c r="I11" s="23"/>
      <c r="J11" s="24"/>
      <c r="K11" s="71"/>
      <c r="L11" s="71"/>
      <c r="M11" s="27">
        <v>277000</v>
      </c>
      <c r="N11" s="28">
        <f>SUM(H11:M11)</f>
        <v>277000</v>
      </c>
      <c r="O11" s="29">
        <v>277000</v>
      </c>
      <c r="P11" s="72">
        <v>16.61</v>
      </c>
      <c r="Q11" s="80">
        <v>9.94</v>
      </c>
    </row>
    <row r="12" spans="1:18" ht="30" customHeight="1">
      <c r="A12" s="30">
        <v>2</v>
      </c>
      <c r="B12" s="35">
        <v>41654</v>
      </c>
      <c r="C12" s="32" t="s">
        <v>51</v>
      </c>
      <c r="D12" s="67" t="s">
        <v>41</v>
      </c>
      <c r="E12" s="67" t="s">
        <v>52</v>
      </c>
      <c r="F12" s="68"/>
      <c r="G12" s="73"/>
      <c r="H12" s="70">
        <f>IF($D$3="si",($G$5/$G$6*G12),IF($D$3="no",G12*$G$4,0))</f>
        <v>0</v>
      </c>
      <c r="I12" s="23"/>
      <c r="J12" s="24"/>
      <c r="K12" s="71"/>
      <c r="L12" s="26"/>
      <c r="M12" s="27">
        <v>2962575</v>
      </c>
      <c r="N12" s="28">
        <v>2962575</v>
      </c>
      <c r="O12" s="31">
        <v>2962575</v>
      </c>
      <c r="P12" s="72">
        <v>176.7</v>
      </c>
      <c r="Q12" s="72">
        <v>106.36</v>
      </c>
    </row>
    <row r="13" spans="1:18" ht="30" customHeight="1">
      <c r="A13" s="30">
        <v>3</v>
      </c>
      <c r="B13" s="21">
        <v>41654</v>
      </c>
      <c r="C13" s="22" t="s">
        <v>51</v>
      </c>
      <c r="D13" s="67" t="s">
        <v>53</v>
      </c>
      <c r="E13" s="67" t="s">
        <v>52</v>
      </c>
      <c r="F13" s="68"/>
      <c r="G13" s="73"/>
      <c r="H13" s="70">
        <f t="shared" ref="H13:H30" si="1">IF($D$3="si",($G$5/$G$6*G13),IF($D$3="no",G13*$G$4,0))</f>
        <v>0</v>
      </c>
      <c r="I13" s="23"/>
      <c r="J13" s="24"/>
      <c r="K13" s="71"/>
      <c r="L13" s="26"/>
      <c r="M13" s="27">
        <v>49500</v>
      </c>
      <c r="N13" s="28">
        <v>49500</v>
      </c>
      <c r="O13" s="31">
        <v>49500</v>
      </c>
      <c r="P13" s="74">
        <v>2.95</v>
      </c>
      <c r="Q13" s="74">
        <v>1.77</v>
      </c>
    </row>
    <row r="14" spans="1:18" ht="30" customHeight="1">
      <c r="A14" s="30">
        <v>4</v>
      </c>
      <c r="B14" s="21">
        <v>41655</v>
      </c>
      <c r="C14" s="22" t="s">
        <v>51</v>
      </c>
      <c r="D14" s="67" t="s">
        <v>39</v>
      </c>
      <c r="E14" s="67" t="s">
        <v>52</v>
      </c>
      <c r="F14" s="68"/>
      <c r="G14" s="73"/>
      <c r="H14" s="70">
        <f t="shared" si="1"/>
        <v>0</v>
      </c>
      <c r="I14" s="23"/>
      <c r="J14" s="24">
        <v>150000</v>
      </c>
      <c r="K14" s="71"/>
      <c r="L14" s="26"/>
      <c r="M14" s="27"/>
      <c r="N14" s="28">
        <f t="shared" ref="N14:N26" si="2">SUM(H14:M14)</f>
        <v>150000</v>
      </c>
      <c r="O14" s="31">
        <v>150000</v>
      </c>
      <c r="P14" s="75">
        <v>9</v>
      </c>
      <c r="Q14" s="75">
        <v>5.41</v>
      </c>
    </row>
    <row r="15" spans="1:18" ht="30" customHeight="1">
      <c r="A15" s="30">
        <v>5</v>
      </c>
      <c r="B15" s="21">
        <v>41655</v>
      </c>
      <c r="C15" s="22" t="s">
        <v>51</v>
      </c>
      <c r="D15" s="67" t="s">
        <v>53</v>
      </c>
      <c r="E15" s="67" t="s">
        <v>52</v>
      </c>
      <c r="F15" s="68"/>
      <c r="G15" s="73"/>
      <c r="H15" s="70">
        <f t="shared" si="1"/>
        <v>0</v>
      </c>
      <c r="I15" s="23"/>
      <c r="J15" s="24"/>
      <c r="K15" s="71"/>
      <c r="L15" s="26"/>
      <c r="M15" s="27">
        <v>97000</v>
      </c>
      <c r="N15" s="28">
        <f t="shared" si="2"/>
        <v>97000</v>
      </c>
      <c r="O15" s="31">
        <v>97000</v>
      </c>
      <c r="P15" s="76">
        <v>5.82</v>
      </c>
      <c r="Q15" s="76">
        <v>3.48</v>
      </c>
    </row>
    <row r="16" spans="1:18" ht="30" customHeight="1">
      <c r="A16" s="30">
        <v>6</v>
      </c>
      <c r="B16" s="21"/>
      <c r="C16" s="22"/>
      <c r="D16" s="67"/>
      <c r="E16" s="67"/>
      <c r="F16" s="68"/>
      <c r="G16" s="73"/>
      <c r="H16" s="70">
        <f t="shared" si="1"/>
        <v>0</v>
      </c>
      <c r="I16" s="23"/>
      <c r="J16" s="24"/>
      <c r="K16" s="71"/>
      <c r="L16" s="26"/>
      <c r="M16" s="27"/>
      <c r="N16" s="28">
        <f t="shared" si="2"/>
        <v>0</v>
      </c>
      <c r="O16" s="31"/>
      <c r="P16" s="75"/>
      <c r="Q16" s="75"/>
    </row>
    <row r="17" spans="1:17">
      <c r="A17" s="30">
        <v>7</v>
      </c>
      <c r="B17" s="21"/>
      <c r="D17" s="22"/>
      <c r="E17" s="67"/>
      <c r="F17" s="68"/>
      <c r="G17" s="73"/>
      <c r="H17" s="70">
        <f t="shared" si="1"/>
        <v>0</v>
      </c>
      <c r="I17" s="23"/>
      <c r="J17" s="24"/>
      <c r="K17" s="71"/>
      <c r="L17" s="26"/>
      <c r="M17" s="27"/>
      <c r="N17" s="28">
        <f t="shared" si="2"/>
        <v>0</v>
      </c>
      <c r="O17" s="31"/>
      <c r="P17" s="75"/>
      <c r="Q17" s="75"/>
    </row>
    <row r="18" spans="1:17">
      <c r="A18" s="30">
        <v>8</v>
      </c>
      <c r="B18" s="21"/>
      <c r="D18" s="22"/>
      <c r="E18" s="67"/>
      <c r="F18" s="68"/>
      <c r="G18" s="73"/>
      <c r="H18" s="70">
        <f t="shared" si="1"/>
        <v>0</v>
      </c>
      <c r="I18" s="23"/>
      <c r="J18" s="24"/>
      <c r="K18" s="71"/>
      <c r="L18" s="26"/>
      <c r="M18" s="27"/>
      <c r="N18" s="28">
        <f t="shared" si="2"/>
        <v>0</v>
      </c>
      <c r="O18" s="31"/>
      <c r="P18" s="75"/>
      <c r="Q18" s="75"/>
    </row>
    <row r="19" spans="1:17">
      <c r="A19" s="30">
        <v>9</v>
      </c>
      <c r="B19" s="21"/>
      <c r="C19" s="32"/>
      <c r="D19" s="67"/>
      <c r="E19" s="67"/>
      <c r="F19" s="33"/>
      <c r="G19" s="73"/>
      <c r="H19" s="70">
        <f t="shared" si="1"/>
        <v>0</v>
      </c>
      <c r="I19" s="23"/>
      <c r="J19" s="24"/>
      <c r="K19" s="71"/>
      <c r="L19" s="26"/>
      <c r="M19" s="27"/>
      <c r="N19" s="28">
        <f t="shared" si="2"/>
        <v>0</v>
      </c>
      <c r="O19" s="31"/>
      <c r="P19" s="75"/>
      <c r="Q19" s="75"/>
    </row>
    <row r="20" spans="1:17">
      <c r="A20" s="30">
        <v>10</v>
      </c>
      <c r="B20" s="21"/>
      <c r="C20" s="32"/>
      <c r="D20" s="67"/>
      <c r="E20" s="67"/>
      <c r="F20" s="33"/>
      <c r="G20" s="73"/>
      <c r="H20" s="70">
        <f t="shared" si="1"/>
        <v>0</v>
      </c>
      <c r="I20" s="23"/>
      <c r="J20" s="24"/>
      <c r="K20" s="71"/>
      <c r="L20" s="26"/>
      <c r="M20" s="27"/>
      <c r="N20" s="28">
        <f t="shared" si="2"/>
        <v>0</v>
      </c>
      <c r="O20" s="31"/>
      <c r="P20" s="75"/>
      <c r="Q20" s="75"/>
    </row>
    <row r="21" spans="1:17">
      <c r="A21" s="30">
        <v>11</v>
      </c>
      <c r="B21" s="21"/>
      <c r="C21" s="32"/>
      <c r="D21" s="67"/>
      <c r="E21" s="67"/>
      <c r="F21" s="32"/>
      <c r="G21" s="73"/>
      <c r="H21" s="70">
        <f t="shared" si="1"/>
        <v>0</v>
      </c>
      <c r="I21" s="23"/>
      <c r="J21" s="25"/>
      <c r="K21" s="26"/>
      <c r="L21" s="26"/>
      <c r="M21" s="27"/>
      <c r="N21" s="28">
        <f t="shared" si="2"/>
        <v>0</v>
      </c>
      <c r="O21" s="31"/>
      <c r="P21" s="75"/>
      <c r="Q21" s="75"/>
    </row>
    <row r="22" spans="1:17">
      <c r="A22" s="30">
        <v>12</v>
      </c>
      <c r="B22" s="21"/>
      <c r="C22" s="32"/>
      <c r="D22" s="67"/>
      <c r="E22" s="67"/>
      <c r="F22" s="32"/>
      <c r="G22" s="73"/>
      <c r="H22" s="70">
        <f t="shared" si="1"/>
        <v>0</v>
      </c>
      <c r="I22" s="24"/>
      <c r="J22" s="24"/>
      <c r="K22" s="71"/>
      <c r="L22" s="26"/>
      <c r="M22" s="27"/>
      <c r="N22" s="28">
        <f t="shared" si="2"/>
        <v>0</v>
      </c>
      <c r="O22" s="31"/>
      <c r="P22" s="75"/>
      <c r="Q22" s="75"/>
    </row>
    <row r="23" spans="1:17">
      <c r="A23" s="30">
        <v>13</v>
      </c>
      <c r="B23" s="35"/>
      <c r="C23" s="32"/>
      <c r="D23" s="37"/>
      <c r="E23" s="33"/>
      <c r="F23" s="34"/>
      <c r="G23" s="73"/>
      <c r="H23" s="70">
        <f t="shared" si="1"/>
        <v>0</v>
      </c>
      <c r="I23" s="36"/>
      <c r="J23" s="25"/>
      <c r="K23" s="26"/>
      <c r="L23" s="26"/>
      <c r="M23" s="27"/>
      <c r="N23" s="28">
        <f t="shared" si="2"/>
        <v>0</v>
      </c>
      <c r="O23" s="31"/>
      <c r="P23" s="75"/>
      <c r="Q23" s="75"/>
    </row>
    <row r="24" spans="1:17">
      <c r="A24" s="30">
        <v>14</v>
      </c>
      <c r="B24" s="35"/>
      <c r="C24" s="32"/>
      <c r="D24" s="37"/>
      <c r="E24" s="33"/>
      <c r="F24" s="34"/>
      <c r="G24" s="73"/>
      <c r="H24" s="70">
        <f t="shared" si="1"/>
        <v>0</v>
      </c>
      <c r="I24" s="36"/>
      <c r="J24" s="25"/>
      <c r="K24" s="26"/>
      <c r="L24" s="26"/>
      <c r="M24" s="27"/>
      <c r="N24" s="28">
        <f t="shared" si="2"/>
        <v>0</v>
      </c>
      <c r="O24" s="31"/>
      <c r="P24" s="75"/>
      <c r="Q24" s="75"/>
    </row>
    <row r="25" spans="1:17">
      <c r="A25" s="30">
        <v>15</v>
      </c>
      <c r="B25" s="35"/>
      <c r="C25" s="32"/>
      <c r="D25" s="37"/>
      <c r="E25" s="33"/>
      <c r="F25" s="34"/>
      <c r="G25" s="73"/>
      <c r="H25" s="70">
        <f t="shared" si="1"/>
        <v>0</v>
      </c>
      <c r="I25" s="36"/>
      <c r="J25" s="25"/>
      <c r="K25" s="26"/>
      <c r="L25" s="26"/>
      <c r="M25" s="27"/>
      <c r="N25" s="28">
        <f t="shared" si="2"/>
        <v>0</v>
      </c>
      <c r="O25" s="31"/>
      <c r="P25" s="75"/>
      <c r="Q25" s="75"/>
    </row>
    <row r="26" spans="1:17">
      <c r="A26" s="30">
        <v>16</v>
      </c>
      <c r="B26" s="35"/>
      <c r="C26" s="32"/>
      <c r="D26" s="37"/>
      <c r="E26" s="33"/>
      <c r="F26" s="34"/>
      <c r="G26" s="73"/>
      <c r="H26" s="70">
        <f t="shared" si="1"/>
        <v>0</v>
      </c>
      <c r="I26" s="36"/>
      <c r="J26" s="25"/>
      <c r="K26" s="26"/>
      <c r="L26" s="26"/>
      <c r="M26" s="27"/>
      <c r="N26" s="28">
        <f t="shared" si="2"/>
        <v>0</v>
      </c>
      <c r="O26" s="31"/>
      <c r="P26" s="75"/>
      <c r="Q26" s="75"/>
    </row>
    <row r="27" spans="1:17">
      <c r="A27" s="30">
        <v>17</v>
      </c>
      <c r="B27" s="35"/>
      <c r="C27" s="32"/>
      <c r="D27" s="37"/>
      <c r="E27" s="33"/>
      <c r="F27" s="34"/>
      <c r="G27" s="73"/>
      <c r="H27" s="70">
        <f t="shared" si="1"/>
        <v>0</v>
      </c>
      <c r="I27" s="36"/>
      <c r="J27" s="25"/>
      <c r="K27" s="26"/>
      <c r="L27" s="26"/>
      <c r="M27" s="27"/>
      <c r="N27" s="28">
        <f>SUM(H27:M27)</f>
        <v>0</v>
      </c>
      <c r="O27" s="31"/>
      <c r="P27" s="75"/>
      <c r="Q27" s="75"/>
    </row>
    <row r="28" spans="1:17">
      <c r="A28" s="30">
        <v>18</v>
      </c>
      <c r="B28" s="35"/>
      <c r="C28" s="32"/>
      <c r="D28" s="37"/>
      <c r="E28" s="33"/>
      <c r="F28" s="34"/>
      <c r="G28" s="73"/>
      <c r="H28" s="70">
        <f t="shared" si="1"/>
        <v>0</v>
      </c>
      <c r="I28" s="36"/>
      <c r="J28" s="25"/>
      <c r="K28" s="26"/>
      <c r="L28" s="26"/>
      <c r="M28" s="27"/>
      <c r="N28" s="28">
        <f t="shared" ref="N28:N30" si="3">SUM(H28:M28)</f>
        <v>0</v>
      </c>
      <c r="O28" s="31"/>
      <c r="P28" s="75"/>
      <c r="Q28" s="75"/>
    </row>
    <row r="29" spans="1:17">
      <c r="A29" s="30">
        <v>19</v>
      </c>
      <c r="B29" s="35"/>
      <c r="C29" s="32"/>
      <c r="D29" s="37"/>
      <c r="E29" s="33"/>
      <c r="F29" s="34"/>
      <c r="G29" s="73"/>
      <c r="H29" s="70">
        <f t="shared" si="1"/>
        <v>0</v>
      </c>
      <c r="I29" s="36"/>
      <c r="J29" s="25"/>
      <c r="K29" s="26"/>
      <c r="L29" s="26"/>
      <c r="M29" s="27"/>
      <c r="N29" s="28">
        <f t="shared" si="3"/>
        <v>0</v>
      </c>
      <c r="O29" s="31"/>
      <c r="P29" s="75"/>
      <c r="Q29" s="75"/>
    </row>
    <row r="30" spans="1:17">
      <c r="A30" s="30">
        <v>20</v>
      </c>
      <c r="B30" s="35"/>
      <c r="C30" s="32"/>
      <c r="D30" s="37"/>
      <c r="E30" s="33"/>
      <c r="F30" s="34"/>
      <c r="G30" s="73"/>
      <c r="H30" s="70">
        <f t="shared" si="1"/>
        <v>0</v>
      </c>
      <c r="I30" s="36"/>
      <c r="J30" s="25"/>
      <c r="K30" s="26"/>
      <c r="L30" s="26"/>
      <c r="M30" s="27"/>
      <c r="N30" s="28">
        <f t="shared" si="3"/>
        <v>0</v>
      </c>
      <c r="O30" s="31"/>
      <c r="P30" s="75"/>
      <c r="Q30" s="75"/>
    </row>
    <row r="31" spans="1:17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Q31" s="2"/>
    </row>
    <row r="32" spans="1:17">
      <c r="A32" s="44"/>
      <c r="B32" s="45"/>
      <c r="C32" s="46"/>
      <c r="D32" s="47"/>
      <c r="E32" s="47"/>
      <c r="F32" s="48"/>
      <c r="G32" s="49"/>
      <c r="H32" s="50"/>
      <c r="I32" s="51"/>
      <c r="J32" s="51"/>
      <c r="K32" s="51"/>
      <c r="L32" s="51"/>
      <c r="M32" s="51"/>
      <c r="N32" s="52"/>
      <c r="O32" s="53"/>
      <c r="Q32" s="2"/>
    </row>
    <row r="33" spans="1:17">
      <c r="A33" s="41"/>
      <c r="B33" s="43" t="s">
        <v>5</v>
      </c>
      <c r="C33" s="43"/>
      <c r="D33" s="43"/>
      <c r="E33" s="42"/>
      <c r="F33" s="42"/>
      <c r="G33" s="43" t="s">
        <v>7</v>
      </c>
      <c r="H33" s="43"/>
      <c r="I33" s="43"/>
      <c r="J33" s="42"/>
      <c r="K33" s="42"/>
      <c r="L33" s="43" t="s">
        <v>6</v>
      </c>
      <c r="M33" s="43"/>
      <c r="N33" s="43"/>
      <c r="O33" s="42"/>
      <c r="Q33" s="2"/>
    </row>
    <row r="34" spans="1:17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Q34" s="2"/>
    </row>
    <row r="35" spans="1:17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Q35" s="2"/>
    </row>
  </sheetData>
  <mergeCells count="27">
    <mergeCell ref="Q8:Q10"/>
    <mergeCell ref="P8:P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32:M32 M18:M22 I23:M30 H11:I11 J11:M12 I17:I22 H12:H30 J13:L22 N12">
      <formula1>0</formula1>
      <formula2>0</formula2>
    </dataValidation>
    <dataValidation type="whole" operator="greaterThanOrEqual" allowBlank="1" showErrorMessage="1" errorTitle="Valore" error="Inserire un numero maggiore o uguale a 0 (zero)!" sqref="N32 N11 N13:N30">
      <formula1>0</formula1>
      <formula2>0</formula2>
    </dataValidation>
    <dataValidation type="textLength" operator="greaterThan" allowBlank="1" showErrorMessage="1" sqref="D32:E32 E19:E21 D23:E30">
      <formula1>1</formula1>
      <formula2>0</formula2>
    </dataValidation>
    <dataValidation type="textLength" operator="greaterThan" sqref="F32 F19:F20 F23:F30">
      <formula1>1</formula1>
      <formula2>0</formula2>
    </dataValidation>
    <dataValidation type="date" operator="greaterThanOrEqual" showErrorMessage="1" errorTitle="Data" error="Inserire una data superiore al 1/11/2000" sqref="B32 B11:B12 B23:B30">
      <formula1>36831</formula1>
      <formula2>0</formula2>
    </dataValidation>
    <dataValidation type="textLength" operator="greaterThan" allowBlank="1" sqref="C32 C21 C23:C30 C12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$R$1:$R$3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Expense SGD</vt:lpstr>
      <vt:lpstr>Expense US DOLLARS</vt:lpstr>
      <vt:lpstr>Vietnam dong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2014-03-24T14:34:24Z</cp:lastPrinted>
  <dcterms:created xsi:type="dcterms:W3CDTF">2007-03-06T14:42:56Z</dcterms:created>
  <dcterms:modified xsi:type="dcterms:W3CDTF">2014-03-24T14:34:26Z</dcterms:modified>
</cp:coreProperties>
</file>