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Euro" sheetId="1" r:id="rId1"/>
    <sheet name="COP" sheetId="5" r:id="rId2"/>
    <sheet name="BAHT" sheetId="3" r:id="rId3"/>
    <sheet name="TL" sheetId="6" r:id="rId4"/>
  </sheets>
  <definedNames>
    <definedName name="_xlnm.Print_Area" localSheetId="2">BAHT!$A$1:$R$62</definedName>
    <definedName name="_xlnm.Print_Area" localSheetId="1">COP!$A$1:$R$40</definedName>
    <definedName name="_xlnm.Print_Area" localSheetId="0">Euro!$A$1:$S$110</definedName>
    <definedName name="_xlnm.Print_Area" localSheetId="3">TL!$A$1:$R$60</definedName>
    <definedName name="_xlnm.Print_Titles" localSheetId="2">BAHT!$1:$10</definedName>
    <definedName name="_xlnm.Print_Titles" localSheetId="1">COP!$1:$10</definedName>
    <definedName name="_xlnm.Print_Titles" localSheetId="0">Euro!$7:$10</definedName>
    <definedName name="_xlnm.Print_Titles" localSheetId="3">TL!$1:$10</definedName>
  </definedNames>
  <calcPr calcId="125725"/>
</workbook>
</file>

<file path=xl/calcChain.xml><?xml version="1.0" encoding="utf-8"?>
<calcChain xmlns="http://schemas.openxmlformats.org/spreadsheetml/2006/main">
  <c r="R5" i="6"/>
  <c r="R3"/>
  <c r="R1"/>
  <c r="R3" i="5"/>
  <c r="R1"/>
  <c r="R5" s="1"/>
  <c r="R3" i="3"/>
  <c r="R1"/>
  <c r="R5"/>
  <c r="H14" i="1"/>
  <c r="N14" s="1"/>
  <c r="P14"/>
  <c r="H15"/>
  <c r="N15" s="1"/>
  <c r="P15"/>
  <c r="H16"/>
  <c r="N16" s="1"/>
  <c r="P16"/>
  <c r="H17"/>
  <c r="N17"/>
  <c r="P17"/>
  <c r="H18"/>
  <c r="N18" s="1"/>
  <c r="P18"/>
  <c r="P55" i="6"/>
  <c r="N55"/>
  <c r="H55"/>
  <c r="P54"/>
  <c r="N54"/>
  <c r="H54"/>
  <c r="P53"/>
  <c r="H53"/>
  <c r="N53" s="1"/>
  <c r="P52"/>
  <c r="H52"/>
  <c r="N52" s="1"/>
  <c r="P51"/>
  <c r="H51"/>
  <c r="N51" s="1"/>
  <c r="P50"/>
  <c r="H50"/>
  <c r="N50" s="1"/>
  <c r="P49"/>
  <c r="H49"/>
  <c r="N49" s="1"/>
  <c r="P48"/>
  <c r="H48"/>
  <c r="N48" s="1"/>
  <c r="P47"/>
  <c r="N47"/>
  <c r="H47"/>
  <c r="P46"/>
  <c r="N46"/>
  <c r="H46"/>
  <c r="P45"/>
  <c r="H45"/>
  <c r="N45" s="1"/>
  <c r="P44"/>
  <c r="H44"/>
  <c r="N44" s="1"/>
  <c r="P43"/>
  <c r="H43"/>
  <c r="N43" s="1"/>
  <c r="P42"/>
  <c r="H42"/>
  <c r="N42" s="1"/>
  <c r="P41"/>
  <c r="H41"/>
  <c r="N41" s="1"/>
  <c r="P40"/>
  <c r="H40"/>
  <c r="N40" s="1"/>
  <c r="P39"/>
  <c r="N39"/>
  <c r="H39"/>
  <c r="P38"/>
  <c r="N38"/>
  <c r="H38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N31"/>
  <c r="H31"/>
  <c r="P30"/>
  <c r="N30"/>
  <c r="H30"/>
  <c r="P29"/>
  <c r="H29"/>
  <c r="N29" s="1"/>
  <c r="P28"/>
  <c r="H28"/>
  <c r="N28" s="1"/>
  <c r="P27"/>
  <c r="H27"/>
  <c r="N27" s="1"/>
  <c r="P26"/>
  <c r="H26"/>
  <c r="N26" s="1"/>
  <c r="P25"/>
  <c r="H25"/>
  <c r="N25" s="1"/>
  <c r="P24"/>
  <c r="H24"/>
  <c r="N24" s="1"/>
  <c r="P23"/>
  <c r="N23"/>
  <c r="H23"/>
  <c r="P22"/>
  <c r="N22"/>
  <c r="H22"/>
  <c r="P21"/>
  <c r="H21"/>
  <c r="N21" s="1"/>
  <c r="P20"/>
  <c r="H20"/>
  <c r="N20" s="1"/>
  <c r="P19"/>
  <c r="H19"/>
  <c r="N19" s="1"/>
  <c r="P18"/>
  <c r="H18"/>
  <c r="N18" s="1"/>
  <c r="P17"/>
  <c r="H17"/>
  <c r="N17" s="1"/>
  <c r="P16"/>
  <c r="H16"/>
  <c r="N16" s="1"/>
  <c r="P15"/>
  <c r="N15"/>
  <c r="H15"/>
  <c r="P14"/>
  <c r="N14"/>
  <c r="H14"/>
  <c r="P13"/>
  <c r="H13"/>
  <c r="N13" s="1"/>
  <c r="N12"/>
  <c r="H12"/>
  <c r="H11"/>
  <c r="N11" s="1"/>
  <c r="O7"/>
  <c r="P3" s="1"/>
  <c r="M7"/>
  <c r="L7"/>
  <c r="K7"/>
  <c r="J7"/>
  <c r="I7"/>
  <c r="G7"/>
  <c r="N56" i="3"/>
  <c r="P56"/>
  <c r="N23"/>
  <c r="N43"/>
  <c r="N55"/>
  <c r="P55"/>
  <c r="P35" i="5"/>
  <c r="H35"/>
  <c r="N35" s="1"/>
  <c r="P34"/>
  <c r="H34"/>
  <c r="N34" s="1"/>
  <c r="P33"/>
  <c r="H33"/>
  <c r="N33" s="1"/>
  <c r="P32"/>
  <c r="H32"/>
  <c r="N32" s="1"/>
  <c r="P31"/>
  <c r="H31"/>
  <c r="N31" s="1"/>
  <c r="P30"/>
  <c r="N30"/>
  <c r="H30"/>
  <c r="P29"/>
  <c r="H29"/>
  <c r="N29" s="1"/>
  <c r="P28"/>
  <c r="H28"/>
  <c r="N28" s="1"/>
  <c r="P27"/>
  <c r="H27"/>
  <c r="N27" s="1"/>
  <c r="P26"/>
  <c r="H26"/>
  <c r="N26" s="1"/>
  <c r="P25"/>
  <c r="H25"/>
  <c r="N25" s="1"/>
  <c r="P24"/>
  <c r="H24"/>
  <c r="N24" s="1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H18"/>
  <c r="N18" s="1"/>
  <c r="P17"/>
  <c r="H17"/>
  <c r="N17" s="1"/>
  <c r="P16"/>
  <c r="H16"/>
  <c r="N16" s="1"/>
  <c r="P15"/>
  <c r="H15"/>
  <c r="N15" s="1"/>
  <c r="P14"/>
  <c r="H14"/>
  <c r="N14" s="1"/>
  <c r="P13"/>
  <c r="H13"/>
  <c r="N13" s="1"/>
  <c r="H12"/>
  <c r="N12" s="1"/>
  <c r="H11"/>
  <c r="N11" s="1"/>
  <c r="O7"/>
  <c r="P3" s="1"/>
  <c r="M7"/>
  <c r="L7"/>
  <c r="K7"/>
  <c r="J7"/>
  <c r="I7"/>
  <c r="G7"/>
  <c r="O7" i="3"/>
  <c r="P3" s="1"/>
  <c r="M7"/>
  <c r="L7"/>
  <c r="J7"/>
  <c r="I7"/>
  <c r="G7" i="1"/>
  <c r="O7"/>
  <c r="P3" s="1"/>
  <c r="M7"/>
  <c r="L7"/>
  <c r="K7"/>
  <c r="J7"/>
  <c r="I7"/>
  <c r="H12"/>
  <c r="H24" i="3"/>
  <c r="N24" s="1"/>
  <c r="H11" i="1"/>
  <c r="N11" s="1"/>
  <c r="H11" i="3"/>
  <c r="N11" s="1"/>
  <c r="K7"/>
  <c r="G7"/>
  <c r="H51"/>
  <c r="N51" s="1"/>
  <c r="H13"/>
  <c r="N13" s="1"/>
  <c r="H44"/>
  <c r="N44" s="1"/>
  <c r="P57"/>
  <c r="H29"/>
  <c r="N29" s="1"/>
  <c r="P54"/>
  <c r="H57"/>
  <c r="N57" s="1"/>
  <c r="P53"/>
  <c r="H54"/>
  <c r="N54" s="1"/>
  <c r="P52"/>
  <c r="H45"/>
  <c r="N45" s="1"/>
  <c r="P51"/>
  <c r="P50"/>
  <c r="H43"/>
  <c r="P49"/>
  <c r="H38"/>
  <c r="N38" s="1"/>
  <c r="P48"/>
  <c r="H37"/>
  <c r="N37" s="1"/>
  <c r="P47"/>
  <c r="H36"/>
  <c r="N36" s="1"/>
  <c r="P46"/>
  <c r="H23"/>
  <c r="P45"/>
  <c r="H22"/>
  <c r="N22" s="1"/>
  <c r="P44"/>
  <c r="H21"/>
  <c r="N21" s="1"/>
  <c r="P43"/>
  <c r="H19"/>
  <c r="N19" s="1"/>
  <c r="P42"/>
  <c r="H18"/>
  <c r="N18" s="1"/>
  <c r="P14"/>
  <c r="H14"/>
  <c r="N14" s="1"/>
  <c r="H104" i="1"/>
  <c r="N104" s="1"/>
  <c r="H103"/>
  <c r="N103" s="1"/>
  <c r="H102"/>
  <c r="N102" s="1"/>
  <c r="H101"/>
  <c r="H100"/>
  <c r="N100" s="1"/>
  <c r="H99"/>
  <c r="N99" s="1"/>
  <c r="H98"/>
  <c r="N98" s="1"/>
  <c r="H97"/>
  <c r="H96"/>
  <c r="N96" s="1"/>
  <c r="H95"/>
  <c r="N95" s="1"/>
  <c r="H94"/>
  <c r="N94" s="1"/>
  <c r="H93"/>
  <c r="H92"/>
  <c r="N92" s="1"/>
  <c r="H91"/>
  <c r="H90"/>
  <c r="N90" s="1"/>
  <c r="H89"/>
  <c r="H88"/>
  <c r="N88" s="1"/>
  <c r="H87"/>
  <c r="N87" s="1"/>
  <c r="H86"/>
  <c r="N86" s="1"/>
  <c r="H85"/>
  <c r="H84"/>
  <c r="N84" s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3"/>
  <c r="N13" s="1"/>
  <c r="P104"/>
  <c r="P103"/>
  <c r="P102"/>
  <c r="P101"/>
  <c r="N101"/>
  <c r="P100"/>
  <c r="P99"/>
  <c r="P98"/>
  <c r="P97"/>
  <c r="N97"/>
  <c r="P96"/>
  <c r="P95"/>
  <c r="P94"/>
  <c r="P93"/>
  <c r="N93"/>
  <c r="P92"/>
  <c r="P91"/>
  <c r="N91"/>
  <c r="P90"/>
  <c r="P89"/>
  <c r="N89"/>
  <c r="P88"/>
  <c r="P87"/>
  <c r="P86"/>
  <c r="P85"/>
  <c r="N85"/>
  <c r="P84"/>
  <c r="P13" i="3"/>
  <c r="P41"/>
  <c r="H53"/>
  <c r="N53" s="1"/>
  <c r="P40"/>
  <c r="H52"/>
  <c r="N52" s="1"/>
  <c r="P39"/>
  <c r="P38"/>
  <c r="H42"/>
  <c r="N42" s="1"/>
  <c r="P37"/>
  <c r="H41"/>
  <c r="N41" s="1"/>
  <c r="P36"/>
  <c r="H40"/>
  <c r="N40" s="1"/>
  <c r="P35"/>
  <c r="H35"/>
  <c r="N35" s="1"/>
  <c r="P34"/>
  <c r="H34"/>
  <c r="N34" s="1"/>
  <c r="P33"/>
  <c r="H28"/>
  <c r="N28" s="1"/>
  <c r="P32"/>
  <c r="H33"/>
  <c r="N33" s="1"/>
  <c r="P31"/>
  <c r="H17"/>
  <c r="N17" s="1"/>
  <c r="P30"/>
  <c r="H16"/>
  <c r="N16" s="1"/>
  <c r="P11" i="1"/>
  <c r="N7" i="6" l="1"/>
  <c r="P7" s="1"/>
  <c r="H7"/>
  <c r="P1" s="1"/>
  <c r="N7" i="5"/>
  <c r="H7"/>
  <c r="P1" s="1"/>
  <c r="H7" i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2"/>
  <c r="H15" i="3"/>
  <c r="N15" s="1"/>
  <c r="H20"/>
  <c r="N20" s="1"/>
  <c r="H27"/>
  <c r="N27" s="1"/>
  <c r="H26"/>
  <c r="N26" s="1"/>
  <c r="H12"/>
  <c r="N12" s="1"/>
  <c r="H32"/>
  <c r="N32" s="1"/>
  <c r="H31"/>
  <c r="N31" s="1"/>
  <c r="H25"/>
  <c r="N25" s="1"/>
  <c r="H39"/>
  <c r="N39" s="1"/>
  <c r="H46"/>
  <c r="N46" s="1"/>
  <c r="H50"/>
  <c r="N50" s="1"/>
  <c r="H49"/>
  <c r="N49" s="1"/>
  <c r="H48"/>
  <c r="N48" s="1"/>
  <c r="H47"/>
  <c r="N47" s="1"/>
  <c r="H30"/>
  <c r="N30" s="1"/>
  <c r="P13" i="1"/>
  <c r="P12"/>
  <c r="P1" l="1"/>
  <c r="P5" s="1"/>
  <c r="P7" i="5"/>
  <c r="P5" i="6"/>
  <c r="M1"/>
  <c r="H7" i="3"/>
  <c r="P1" s="1"/>
  <c r="P5" s="1"/>
  <c r="P5" i="5"/>
  <c r="M1"/>
  <c r="N7" i="1"/>
  <c r="N73"/>
  <c r="P29" i="3"/>
  <c r="P28"/>
  <c r="P27"/>
  <c r="P26"/>
  <c r="P25"/>
  <c r="P24"/>
  <c r="P23"/>
  <c r="P22"/>
  <c r="P21"/>
  <c r="P20"/>
  <c r="P19"/>
  <c r="P18"/>
  <c r="P17"/>
  <c r="P16"/>
  <c r="P15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<sst xmlns="http://schemas.openxmlformats.org/spreadsheetml/2006/main" count="409" uniqueCount="75">
  <si>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</si>
  <si>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</si>
  <si>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</si>
  <si>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</si>
  <si>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</si>
  <si>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</si>
  <si>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</si>
  <si>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</si>
  <si>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</si>
  <si>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</si>
  <si>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</si>
  <si>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</si>
  <si>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</si>
  <si>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</si>
  <si>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</si>
  <si>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</si>
  <si>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</si>
  <si>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</si>
  <si>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</si>
  <si>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</si>
  <si>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</si>
  <si>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</si>
  <si>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</si>
  <si>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</si>
  <si>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</si>
  <si>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</si>
  <si>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</si>
  <si>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</si>
  <si>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</si>
  <si>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</si>
  <si>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</si>
  <si>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</si>
  <si>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</si>
  <si>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</si>
  <si>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</si>
  <si>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</si>
  <si>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</si>
  <si>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</si>
  <si>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</si>
  <si>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</si>
  <si>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</si>
  <si>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</si>
  <si>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</si>
  <si>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</si>
  <si>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</si>
  <si>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Stefania Iannelli</t>
  </si>
  <si>
    <t>Daniele Milan</t>
  </si>
  <si>
    <t>08_01</t>
  </si>
  <si>
    <t>demo Colombia</t>
  </si>
  <si>
    <t>andata MXP</t>
  </si>
  <si>
    <t>Milano</t>
  </si>
  <si>
    <t>Francoforte</t>
  </si>
  <si>
    <t>pasto</t>
  </si>
  <si>
    <t>08_02</t>
  </si>
  <si>
    <t>Demo Colombia</t>
  </si>
  <si>
    <t>ritorno MXP</t>
  </si>
  <si>
    <t>COP</t>
  </si>
  <si>
    <t>Colombia</t>
  </si>
  <si>
    <t>hotel</t>
  </si>
  <si>
    <t>BAHT</t>
  </si>
  <si>
    <t>08_03</t>
  </si>
  <si>
    <t>Delivery Bangkok</t>
  </si>
  <si>
    <t>prelievo contanti</t>
  </si>
  <si>
    <t>Thailandia</t>
  </si>
  <si>
    <t>cellulare per test</t>
  </si>
  <si>
    <t>taxi</t>
  </si>
  <si>
    <t>autostrada</t>
  </si>
  <si>
    <t>Delivery Thailandia</t>
  </si>
  <si>
    <t>TAXI mxp</t>
  </si>
  <si>
    <t>restituzione contanti</t>
  </si>
  <si>
    <t>TL</t>
  </si>
  <si>
    <t>08_04</t>
  </si>
  <si>
    <t>Turchia</t>
  </si>
  <si>
    <t xml:space="preserve"> </t>
  </si>
  <si>
    <r>
      <t>pasto</t>
    </r>
    <r>
      <rPr>
        <b/>
        <sz val="14"/>
        <color rgb="FFFF0000"/>
        <rFont val="Gulim"/>
        <family val="2"/>
      </rPr>
      <t xml:space="preserve"> 
(manca giustificativo)</t>
    </r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</si>
</sst>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0" borderId="21" xfId="0" applyFont="1" applyBorder="1" applyAlignment="1" applyProtection="1">
      <alignment vertical="center"/>
      <protection locked="0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172" fontId="2" fillId="0" borderId="0" xfId="0" applyNumberFormat="1" applyFont="1" applyAlignment="1" applyProtection="1">
      <alignment vertical="center"/>
    </xf>
    <xf numFmtId="172" fontId="12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tabSelected="1" view="pageBreakPreview" zoomScale="50" zoomScaleSheetLayoutView="50" workbookViewId="0">
      <pane ySplit="5" topLeftCell="A87" activePane="bottomLeft" state="frozen"/>
      <selection pane="bottomLeft" activeCell="A105" sqref="A105:XFD105"/>
    </sheetView>
  </sheetViews>
  <sheetFormatPr defaultRowHeight="18.75"/>
  <cols>
    <col min="1" max="1" width="6.7109375" style="1" customWidth="1"/>
    <col min="2" max="2" width="19.42578125" style="2" customWidth="1"/>
    <col min="3" max="3" width="24.4257812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0" t="s">
        <v>0</v>
      </c>
      <c r="C1" s="120"/>
      <c r="D1" s="120"/>
      <c r="E1" s="111" t="s">
        <v>45</v>
      </c>
      <c r="F1" s="111"/>
      <c r="G1" s="51" t="s">
        <v>41</v>
      </c>
      <c r="H1" s="50" t="s">
        <v>47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256.33897389738974</v>
      </c>
      <c r="Q1" s="3" t="s">
        <v>28</v>
      </c>
    </row>
    <row r="2" spans="1:19" s="8" customFormat="1" ht="35.25" customHeight="1">
      <c r="A2" s="4"/>
      <c r="B2" s="110" t="s">
        <v>2</v>
      </c>
      <c r="C2" s="110"/>
      <c r="D2" s="110"/>
      <c r="E2" s="111" t="s">
        <v>46</v>
      </c>
      <c r="F2" s="111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0" t="s">
        <v>26</v>
      </c>
      <c r="C3" s="110"/>
      <c r="D3" s="110"/>
      <c r="E3" s="111" t="s">
        <v>28</v>
      </c>
      <c r="F3" s="111"/>
      <c r="N3" s="10" t="s">
        <v>4</v>
      </c>
      <c r="O3" s="11"/>
      <c r="P3" s="12">
        <f>+O7</f>
        <v>130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5</v>
      </c>
      <c r="F5" s="14"/>
      <c r="G5" s="10" t="s">
        <v>7</v>
      </c>
      <c r="H5" s="21">
        <v>1.748</v>
      </c>
      <c r="N5" s="109" t="s">
        <v>8</v>
      </c>
      <c r="O5" s="109"/>
      <c r="P5" s="22">
        <f>P1-P2-P3-P4</f>
        <v>126.33897389738974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16" t="s">
        <v>11</v>
      </c>
      <c r="F7" s="117"/>
      <c r="G7" s="25">
        <f>SUM(G11:G104)</f>
        <v>128</v>
      </c>
      <c r="H7" s="25">
        <f>SUM(H11:H104)</f>
        <v>20.138973897389739</v>
      </c>
      <c r="I7" s="65">
        <f>SUM(I11:I104)</f>
        <v>0</v>
      </c>
      <c r="J7" s="71">
        <f>SUM(J11:J104)</f>
        <v>183.8</v>
      </c>
      <c r="K7" s="66">
        <f>SUM(K11:K104)</f>
        <v>0</v>
      </c>
      <c r="L7" s="66">
        <f>SUM(L11:L104)</f>
        <v>0</v>
      </c>
      <c r="M7" s="66">
        <f>SUM(M11:M104)</f>
        <v>52.4</v>
      </c>
      <c r="N7" s="66">
        <f>SUM(N11:N104)</f>
        <v>256.33897389738974</v>
      </c>
      <c r="O7" s="67">
        <f>SUM(O11:O104)</f>
        <v>130</v>
      </c>
      <c r="P7" s="13">
        <f>+N7-SUM(I7:M7)</f>
        <v>20.138973897389718</v>
      </c>
    </row>
    <row r="8" spans="1:19" ht="36" customHeight="1" thickTop="1" thickBot="1">
      <c r="A8" s="126"/>
      <c r="B8" s="64"/>
      <c r="C8" s="128" t="s">
        <v>13</v>
      </c>
      <c r="D8" s="130" t="s">
        <v>25</v>
      </c>
      <c r="E8" s="129" t="s">
        <v>14</v>
      </c>
      <c r="F8" s="131" t="s">
        <v>34</v>
      </c>
      <c r="G8" s="132" t="s">
        <v>15</v>
      </c>
      <c r="H8" s="133" t="s">
        <v>16</v>
      </c>
      <c r="I8" s="112" t="s">
        <v>37</v>
      </c>
      <c r="J8" s="112" t="s">
        <v>39</v>
      </c>
      <c r="K8" s="112" t="s">
        <v>38</v>
      </c>
      <c r="L8" s="114" t="s">
        <v>35</v>
      </c>
      <c r="M8" s="115"/>
      <c r="N8" s="124" t="s">
        <v>17</v>
      </c>
      <c r="O8" s="136" t="s">
        <v>18</v>
      </c>
      <c r="P8" s="123" t="s">
        <v>19</v>
      </c>
      <c r="R8" s="2"/>
    </row>
    <row r="9" spans="1:19" ht="36" customHeight="1" thickTop="1" thickBot="1">
      <c r="A9" s="127"/>
      <c r="B9" s="64" t="s">
        <v>12</v>
      </c>
      <c r="C9" s="129"/>
      <c r="D9" s="129"/>
      <c r="E9" s="129"/>
      <c r="F9" s="131"/>
      <c r="G9" s="132"/>
      <c r="H9" s="134"/>
      <c r="I9" s="113" t="s">
        <v>37</v>
      </c>
      <c r="J9" s="113"/>
      <c r="K9" s="113" t="s">
        <v>36</v>
      </c>
      <c r="L9" s="118" t="s">
        <v>23</v>
      </c>
      <c r="M9" s="121" t="s">
        <v>24</v>
      </c>
      <c r="N9" s="125"/>
      <c r="O9" s="137"/>
      <c r="P9" s="123"/>
      <c r="R9" s="2"/>
    </row>
    <row r="10" spans="1:19" ht="37.5" customHeight="1" thickTop="1" thickBot="1">
      <c r="A10" s="127"/>
      <c r="B10" s="55"/>
      <c r="C10" s="129"/>
      <c r="D10" s="129"/>
      <c r="E10" s="129"/>
      <c r="F10" s="131"/>
      <c r="G10" s="26" t="s">
        <v>20</v>
      </c>
      <c r="H10" s="135"/>
      <c r="I10" s="113"/>
      <c r="J10" s="113"/>
      <c r="K10" s="113"/>
      <c r="L10" s="119"/>
      <c r="M10" s="122"/>
      <c r="N10" s="125"/>
      <c r="O10" s="137"/>
      <c r="P10" s="123"/>
      <c r="R10" s="2"/>
    </row>
    <row r="11" spans="1:19" ht="30" customHeight="1" thickTop="1">
      <c r="A11" s="27">
        <v>1</v>
      </c>
      <c r="B11" s="47">
        <v>41491</v>
      </c>
      <c r="C11" s="29" t="s">
        <v>48</v>
      </c>
      <c r="D11" s="29" t="s">
        <v>49</v>
      </c>
      <c r="E11" s="69"/>
      <c r="F11" s="69" t="s">
        <v>50</v>
      </c>
      <c r="G11" s="100">
        <v>64</v>
      </c>
      <c r="H11" s="106">
        <f t="shared" ref="H11:H18" si="0">IF($E$3="si",($H$5/$H$6*G11),IF($E$3="no",G11*$H$4,0))</f>
        <v>10.06948694869487</v>
      </c>
      <c r="I11" s="72"/>
      <c r="J11" s="72"/>
      <c r="K11" s="34"/>
      <c r="L11" s="35"/>
      <c r="M11" s="37"/>
      <c r="N11" s="39">
        <f t="shared" ref="N11:N13" si="1">SUM(H11:M11)</f>
        <v>10.06948694869487</v>
      </c>
      <c r="O11" s="40"/>
      <c r="P11" s="41" t="str">
        <f t="shared" ref="P11:P18" si="2">IF($F11="Milano","X","")</f>
        <v>X</v>
      </c>
      <c r="R11" s="2"/>
    </row>
    <row r="12" spans="1:19" ht="30" customHeight="1">
      <c r="A12" s="42">
        <v>2</v>
      </c>
      <c r="B12" s="47">
        <v>41491</v>
      </c>
      <c r="C12" s="29" t="s">
        <v>48</v>
      </c>
      <c r="D12" s="44" t="s">
        <v>52</v>
      </c>
      <c r="E12" s="69"/>
      <c r="F12" s="69" t="s">
        <v>73</v>
      </c>
      <c r="G12" s="101"/>
      <c r="H12" s="106">
        <f t="shared" si="0"/>
        <v>0</v>
      </c>
      <c r="I12" s="72"/>
      <c r="J12" s="72"/>
      <c r="K12" s="34"/>
      <c r="L12" s="35"/>
      <c r="M12" s="37">
        <v>16.2</v>
      </c>
      <c r="N12" s="39">
        <f t="shared" si="1"/>
        <v>16.2</v>
      </c>
      <c r="O12" s="43"/>
      <c r="P12" s="41" t="str">
        <f t="shared" si="2"/>
        <v/>
      </c>
      <c r="R12" s="2"/>
    </row>
    <row r="13" spans="1:19" ht="37.5">
      <c r="A13" s="42">
        <v>3</v>
      </c>
      <c r="B13" s="28">
        <v>41491</v>
      </c>
      <c r="C13" s="29" t="s">
        <v>48</v>
      </c>
      <c r="D13" s="156" t="s">
        <v>74</v>
      </c>
      <c r="E13" s="69"/>
      <c r="F13" s="69" t="s">
        <v>51</v>
      </c>
      <c r="G13" s="101"/>
      <c r="H13" s="106">
        <f t="shared" si="0"/>
        <v>0</v>
      </c>
      <c r="I13" s="72"/>
      <c r="J13" s="72"/>
      <c r="K13" s="34"/>
      <c r="L13" s="35"/>
      <c r="M13" s="37">
        <v>4.2</v>
      </c>
      <c r="N13" s="39">
        <f t="shared" si="1"/>
        <v>4.2</v>
      </c>
      <c r="O13" s="43">
        <v>4.2</v>
      </c>
      <c r="P13" s="41" t="str">
        <f t="shared" si="2"/>
        <v/>
      </c>
      <c r="R13" s="2"/>
    </row>
    <row r="14" spans="1:19" ht="30" customHeight="1">
      <c r="A14" s="42">
        <v>4</v>
      </c>
      <c r="B14" s="28">
        <v>41494</v>
      </c>
      <c r="C14" s="29" t="s">
        <v>48</v>
      </c>
      <c r="D14" s="29" t="s">
        <v>52</v>
      </c>
      <c r="E14" s="69"/>
      <c r="F14" s="69" t="s">
        <v>51</v>
      </c>
      <c r="G14" s="101"/>
      <c r="H14" s="106">
        <f t="shared" si="0"/>
        <v>0</v>
      </c>
      <c r="I14" s="72"/>
      <c r="J14" s="72"/>
      <c r="K14" s="34"/>
      <c r="L14" s="35"/>
      <c r="M14" s="37">
        <v>13</v>
      </c>
      <c r="N14" s="39">
        <f t="shared" ref="N14:N18" si="3">SUM(H14:M14)</f>
        <v>13</v>
      </c>
      <c r="O14" s="43">
        <v>13</v>
      </c>
      <c r="P14" s="41" t="str">
        <f t="shared" si="2"/>
        <v/>
      </c>
      <c r="R14" s="2"/>
    </row>
    <row r="15" spans="1:19" ht="30" customHeight="1">
      <c r="A15" s="42">
        <v>5</v>
      </c>
      <c r="B15" s="28">
        <v>41494</v>
      </c>
      <c r="C15" s="29" t="s">
        <v>54</v>
      </c>
      <c r="D15" s="29" t="s">
        <v>55</v>
      </c>
      <c r="E15" s="69"/>
      <c r="F15" s="69" t="s">
        <v>50</v>
      </c>
      <c r="G15" s="101">
        <v>64</v>
      </c>
      <c r="H15" s="106">
        <f t="shared" si="0"/>
        <v>10.06948694869487</v>
      </c>
      <c r="I15" s="72"/>
      <c r="J15" s="72"/>
      <c r="K15" s="34"/>
      <c r="L15" s="35"/>
      <c r="M15" s="37"/>
      <c r="N15" s="39">
        <f t="shared" si="3"/>
        <v>10.06948694869487</v>
      </c>
      <c r="O15" s="43"/>
      <c r="P15" s="41" t="str">
        <f t="shared" si="2"/>
        <v>X</v>
      </c>
      <c r="R15" s="2"/>
    </row>
    <row r="16" spans="1:19" ht="30" customHeight="1">
      <c r="A16" s="42">
        <v>6</v>
      </c>
      <c r="B16" s="28">
        <v>41510</v>
      </c>
      <c r="C16" s="29" t="s">
        <v>67</v>
      </c>
      <c r="D16" s="29" t="s">
        <v>52</v>
      </c>
      <c r="E16" s="69"/>
      <c r="F16" s="69" t="s">
        <v>50</v>
      </c>
      <c r="G16" s="101"/>
      <c r="H16" s="106">
        <f t="shared" si="0"/>
        <v>0</v>
      </c>
      <c r="I16" s="72"/>
      <c r="J16" s="72"/>
      <c r="K16" s="34"/>
      <c r="L16" s="35"/>
      <c r="M16" s="37">
        <v>19</v>
      </c>
      <c r="N16" s="39">
        <f t="shared" si="3"/>
        <v>19</v>
      </c>
      <c r="O16" s="43">
        <v>19</v>
      </c>
      <c r="P16" s="41" t="str">
        <f t="shared" si="2"/>
        <v>X</v>
      </c>
      <c r="R16" s="2"/>
    </row>
    <row r="17" spans="1:18" ht="30" customHeight="1">
      <c r="A17" s="42">
        <v>7</v>
      </c>
      <c r="B17" s="28">
        <v>41510</v>
      </c>
      <c r="C17" s="29" t="s">
        <v>67</v>
      </c>
      <c r="D17" s="29" t="s">
        <v>68</v>
      </c>
      <c r="E17" s="69"/>
      <c r="F17" s="69" t="s">
        <v>50</v>
      </c>
      <c r="G17" s="101"/>
      <c r="H17" s="106">
        <f t="shared" si="0"/>
        <v>0</v>
      </c>
      <c r="I17" s="72"/>
      <c r="J17" s="72">
        <v>90</v>
      </c>
      <c r="K17" s="34"/>
      <c r="L17" s="35"/>
      <c r="M17" s="37"/>
      <c r="N17" s="39">
        <f t="shared" si="3"/>
        <v>90</v>
      </c>
      <c r="O17" s="43"/>
      <c r="P17" s="41" t="str">
        <f t="shared" si="2"/>
        <v>X</v>
      </c>
      <c r="R17" s="2"/>
    </row>
    <row r="18" spans="1:18" ht="30" customHeight="1">
      <c r="A18" s="42">
        <v>8</v>
      </c>
      <c r="B18" s="28">
        <v>41519</v>
      </c>
      <c r="C18" s="29" t="s">
        <v>67</v>
      </c>
      <c r="D18" s="29" t="s">
        <v>68</v>
      </c>
      <c r="E18" s="69"/>
      <c r="F18" s="69" t="s">
        <v>50</v>
      </c>
      <c r="G18" s="101"/>
      <c r="H18" s="106">
        <f t="shared" si="0"/>
        <v>0</v>
      </c>
      <c r="I18" s="72"/>
      <c r="J18" s="72">
        <v>93.8</v>
      </c>
      <c r="K18" s="34"/>
      <c r="L18" s="35"/>
      <c r="M18" s="37"/>
      <c r="N18" s="39">
        <f t="shared" si="3"/>
        <v>93.8</v>
      </c>
      <c r="O18" s="43">
        <v>93.8</v>
      </c>
      <c r="P18" s="41" t="str">
        <f t="shared" si="2"/>
        <v>X</v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6">
        <f t="shared" ref="H19:H75" si="4">IF($E$3="si",($H$5/$H$6*G19),IF($E$3="no",G19*$H$4,0))</f>
        <v>0</v>
      </c>
      <c r="I19" s="72"/>
      <c r="J19" s="72"/>
      <c r="K19" s="34"/>
      <c r="L19" s="35"/>
      <c r="M19" s="35"/>
      <c r="N19" s="39">
        <f t="shared" ref="N19:N83" si="5">SUM(H19:M19)</f>
        <v>0</v>
      </c>
      <c r="O19" s="43"/>
      <c r="P19" s="41" t="str">
        <f t="shared" ref="P19:P83" si="6">IF($F19="Milano","X","")</f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6">
        <f t="shared" si="4"/>
        <v>0</v>
      </c>
      <c r="I20" s="72"/>
      <c r="J20" s="72"/>
      <c r="K20" s="34"/>
      <c r="L20" s="35"/>
      <c r="M20" s="35"/>
      <c r="N20" s="39">
        <f t="shared" si="5"/>
        <v>0</v>
      </c>
      <c r="O20" s="43"/>
      <c r="P20" s="41" t="str">
        <f t="shared" si="6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6">
        <f t="shared" si="4"/>
        <v>0</v>
      </c>
      <c r="I21" s="72"/>
      <c r="J21" s="72"/>
      <c r="K21" s="34"/>
      <c r="L21" s="35"/>
      <c r="M21" s="35"/>
      <c r="N21" s="39">
        <f t="shared" si="5"/>
        <v>0</v>
      </c>
      <c r="O21" s="43"/>
      <c r="P21" s="41" t="str">
        <f t="shared" si="6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4"/>
        <v>0</v>
      </c>
      <c r="I22" s="72"/>
      <c r="J22" s="72"/>
      <c r="K22" s="34"/>
      <c r="L22" s="35"/>
      <c r="M22" s="35"/>
      <c r="N22" s="39">
        <f t="shared" si="5"/>
        <v>0</v>
      </c>
      <c r="O22" s="43"/>
      <c r="P22" s="41" t="str">
        <f t="shared" si="6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4"/>
        <v>0</v>
      </c>
      <c r="I23" s="72"/>
      <c r="J23" s="72"/>
      <c r="K23" s="34"/>
      <c r="L23" s="35"/>
      <c r="M23" s="35"/>
      <c r="N23" s="39">
        <f t="shared" si="5"/>
        <v>0</v>
      </c>
      <c r="O23" s="43"/>
      <c r="P23" s="41" t="str">
        <f t="shared" si="6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4"/>
        <v>0</v>
      </c>
      <c r="I24" s="72"/>
      <c r="J24" s="72"/>
      <c r="K24" s="34"/>
      <c r="L24" s="35"/>
      <c r="M24" s="35"/>
      <c r="N24" s="39">
        <f t="shared" si="5"/>
        <v>0</v>
      </c>
      <c r="O24" s="43"/>
      <c r="P24" s="41" t="str">
        <f t="shared" si="6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4"/>
        <v>0</v>
      </c>
      <c r="I25" s="72"/>
      <c r="J25" s="72"/>
      <c r="K25" s="34"/>
      <c r="L25" s="35"/>
      <c r="M25" s="35"/>
      <c r="N25" s="39">
        <f t="shared" si="5"/>
        <v>0</v>
      </c>
      <c r="O25" s="43"/>
      <c r="P25" s="41" t="str">
        <f t="shared" si="6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4"/>
        <v>0</v>
      </c>
      <c r="I26" s="72"/>
      <c r="J26" s="72"/>
      <c r="K26" s="34"/>
      <c r="L26" s="35"/>
      <c r="M26" s="35"/>
      <c r="N26" s="39">
        <f t="shared" si="5"/>
        <v>0</v>
      </c>
      <c r="O26" s="43"/>
      <c r="P26" s="41" t="str">
        <f t="shared" si="6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4"/>
        <v>0</v>
      </c>
      <c r="I27" s="72"/>
      <c r="J27" s="72"/>
      <c r="K27" s="34"/>
      <c r="L27" s="35"/>
      <c r="M27" s="35"/>
      <c r="N27" s="39">
        <f t="shared" si="5"/>
        <v>0</v>
      </c>
      <c r="O27" s="43"/>
      <c r="P27" s="41" t="str">
        <f t="shared" si="6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4"/>
        <v>0</v>
      </c>
      <c r="I28" s="72"/>
      <c r="J28" s="72"/>
      <c r="K28" s="34"/>
      <c r="L28" s="35"/>
      <c r="M28" s="35"/>
      <c r="N28" s="39">
        <f t="shared" si="5"/>
        <v>0</v>
      </c>
      <c r="O28" s="43"/>
      <c r="P28" s="41" t="str">
        <f t="shared" si="6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4"/>
        <v>0</v>
      </c>
      <c r="I29" s="72"/>
      <c r="J29" s="72"/>
      <c r="K29" s="34"/>
      <c r="L29" s="35"/>
      <c r="M29" s="35"/>
      <c r="N29" s="39">
        <f t="shared" si="5"/>
        <v>0</v>
      </c>
      <c r="O29" s="43"/>
      <c r="P29" s="41" t="str">
        <f t="shared" si="6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4"/>
        <v>0</v>
      </c>
      <c r="I30" s="72"/>
      <c r="J30" s="72"/>
      <c r="K30" s="34"/>
      <c r="L30" s="35"/>
      <c r="M30" s="35"/>
      <c r="N30" s="39">
        <f t="shared" si="5"/>
        <v>0</v>
      </c>
      <c r="O30" s="43"/>
      <c r="P30" s="41" t="str">
        <f t="shared" si="6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4"/>
        <v>0</v>
      </c>
      <c r="I31" s="72"/>
      <c r="J31" s="72"/>
      <c r="K31" s="34"/>
      <c r="L31" s="35"/>
      <c r="M31" s="35"/>
      <c r="N31" s="39">
        <f t="shared" si="5"/>
        <v>0</v>
      </c>
      <c r="O31" s="43"/>
      <c r="P31" s="41" t="str">
        <f t="shared" si="6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4"/>
        <v>0</v>
      </c>
      <c r="I32" s="72"/>
      <c r="J32" s="72"/>
      <c r="K32" s="34"/>
      <c r="L32" s="35"/>
      <c r="M32" s="35"/>
      <c r="N32" s="39">
        <f t="shared" si="5"/>
        <v>0</v>
      </c>
      <c r="O32" s="43"/>
      <c r="P32" s="41" t="str">
        <f t="shared" si="6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4"/>
        <v>0</v>
      </c>
      <c r="I33" s="72"/>
      <c r="J33" s="72"/>
      <c r="K33" s="34"/>
      <c r="L33" s="35"/>
      <c r="M33" s="35"/>
      <c r="N33" s="39">
        <f t="shared" si="5"/>
        <v>0</v>
      </c>
      <c r="O33" s="43"/>
      <c r="P33" s="41" t="str">
        <f t="shared" si="6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4"/>
        <v>0</v>
      </c>
      <c r="I34" s="72"/>
      <c r="J34" s="72"/>
      <c r="K34" s="34"/>
      <c r="L34" s="35"/>
      <c r="M34" s="35"/>
      <c r="N34" s="39">
        <f t="shared" si="5"/>
        <v>0</v>
      </c>
      <c r="O34" s="43"/>
      <c r="P34" s="41" t="str">
        <f t="shared" si="6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4"/>
        <v>0</v>
      </c>
      <c r="I35" s="72"/>
      <c r="J35" s="72"/>
      <c r="K35" s="34"/>
      <c r="L35" s="35"/>
      <c r="M35" s="35"/>
      <c r="N35" s="39">
        <f t="shared" si="5"/>
        <v>0</v>
      </c>
      <c r="O35" s="43"/>
      <c r="P35" s="41" t="str">
        <f t="shared" si="6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4"/>
        <v>0</v>
      </c>
      <c r="I36" s="72"/>
      <c r="J36" s="72"/>
      <c r="K36" s="34"/>
      <c r="L36" s="35"/>
      <c r="M36" s="35"/>
      <c r="N36" s="39">
        <f t="shared" si="5"/>
        <v>0</v>
      </c>
      <c r="O36" s="43"/>
      <c r="P36" s="41" t="str">
        <f t="shared" si="6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4"/>
        <v>0</v>
      </c>
      <c r="I37" s="72"/>
      <c r="J37" s="72"/>
      <c r="K37" s="34"/>
      <c r="L37" s="35"/>
      <c r="M37" s="35"/>
      <c r="N37" s="39">
        <f t="shared" si="5"/>
        <v>0</v>
      </c>
      <c r="O37" s="43"/>
      <c r="P37" s="41" t="str">
        <f t="shared" si="6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4"/>
        <v>0</v>
      </c>
      <c r="I38" s="72"/>
      <c r="J38" s="72"/>
      <c r="K38" s="34"/>
      <c r="L38" s="35"/>
      <c r="M38" s="35"/>
      <c r="N38" s="39">
        <f t="shared" si="5"/>
        <v>0</v>
      </c>
      <c r="O38" s="43"/>
      <c r="P38" s="41" t="str">
        <f t="shared" si="6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4"/>
        <v>0</v>
      </c>
      <c r="I39" s="72"/>
      <c r="J39" s="72"/>
      <c r="K39" s="34"/>
      <c r="L39" s="35"/>
      <c r="M39" s="35"/>
      <c r="N39" s="39">
        <f t="shared" si="5"/>
        <v>0</v>
      </c>
      <c r="O39" s="43"/>
      <c r="P39" s="41" t="str">
        <f t="shared" si="6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4"/>
        <v>0</v>
      </c>
      <c r="I40" s="72"/>
      <c r="J40" s="72"/>
      <c r="K40" s="34"/>
      <c r="L40" s="35"/>
      <c r="M40" s="35"/>
      <c r="N40" s="39">
        <f t="shared" si="5"/>
        <v>0</v>
      </c>
      <c r="O40" s="43"/>
      <c r="P40" s="41" t="str">
        <f t="shared" si="6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4"/>
        <v>0</v>
      </c>
      <c r="I41" s="72"/>
      <c r="J41" s="72"/>
      <c r="K41" s="34"/>
      <c r="L41" s="35"/>
      <c r="M41" s="35"/>
      <c r="N41" s="39">
        <f t="shared" si="5"/>
        <v>0</v>
      </c>
      <c r="O41" s="43"/>
      <c r="P41" s="41" t="str">
        <f t="shared" si="6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4"/>
        <v>0</v>
      </c>
      <c r="I42" s="72"/>
      <c r="J42" s="72"/>
      <c r="K42" s="34"/>
      <c r="L42" s="35"/>
      <c r="M42" s="35"/>
      <c r="N42" s="39">
        <f t="shared" si="5"/>
        <v>0</v>
      </c>
      <c r="O42" s="43"/>
      <c r="P42" s="41" t="str">
        <f t="shared" si="6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4"/>
        <v>0</v>
      </c>
      <c r="I43" s="72"/>
      <c r="J43" s="72"/>
      <c r="K43" s="34"/>
      <c r="L43" s="35"/>
      <c r="M43" s="35"/>
      <c r="N43" s="39">
        <f t="shared" si="5"/>
        <v>0</v>
      </c>
      <c r="O43" s="43"/>
      <c r="P43" s="41" t="str">
        <f t="shared" si="6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4"/>
        <v>0</v>
      </c>
      <c r="I44" s="72"/>
      <c r="J44" s="72"/>
      <c r="K44" s="34"/>
      <c r="L44" s="35"/>
      <c r="M44" s="35"/>
      <c r="N44" s="39">
        <f t="shared" si="5"/>
        <v>0</v>
      </c>
      <c r="O44" s="43"/>
      <c r="P44" s="41" t="str">
        <f t="shared" si="6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4"/>
        <v>0</v>
      </c>
      <c r="I45" s="72"/>
      <c r="J45" s="72"/>
      <c r="K45" s="34"/>
      <c r="L45" s="35"/>
      <c r="M45" s="35"/>
      <c r="N45" s="39">
        <f t="shared" si="5"/>
        <v>0</v>
      </c>
      <c r="O45" s="43"/>
      <c r="P45" s="41" t="str">
        <f t="shared" si="6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4"/>
        <v>0</v>
      </c>
      <c r="I46" s="72"/>
      <c r="J46" s="72"/>
      <c r="K46" s="34"/>
      <c r="L46" s="35"/>
      <c r="M46" s="35"/>
      <c r="N46" s="39">
        <f t="shared" si="5"/>
        <v>0</v>
      </c>
      <c r="O46" s="43"/>
      <c r="P46" s="41" t="str">
        <f t="shared" si="6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4"/>
        <v>0</v>
      </c>
      <c r="I47" s="72"/>
      <c r="J47" s="72"/>
      <c r="K47" s="34"/>
      <c r="L47" s="35"/>
      <c r="M47" s="35"/>
      <c r="N47" s="39">
        <f t="shared" si="5"/>
        <v>0</v>
      </c>
      <c r="O47" s="43"/>
      <c r="P47" s="41" t="str">
        <f t="shared" si="6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4"/>
        <v>0</v>
      </c>
      <c r="I48" s="72"/>
      <c r="J48" s="72"/>
      <c r="K48" s="34"/>
      <c r="L48" s="35"/>
      <c r="M48" s="35"/>
      <c r="N48" s="39">
        <f t="shared" si="5"/>
        <v>0</v>
      </c>
      <c r="O48" s="43"/>
      <c r="P48" s="41" t="str">
        <f t="shared" si="6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4"/>
        <v>0</v>
      </c>
      <c r="I49" s="72"/>
      <c r="J49" s="72"/>
      <c r="K49" s="34"/>
      <c r="L49" s="35"/>
      <c r="M49" s="35"/>
      <c r="N49" s="39">
        <f t="shared" si="5"/>
        <v>0</v>
      </c>
      <c r="O49" s="43"/>
      <c r="P49" s="41" t="str">
        <f t="shared" si="6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4"/>
        <v>0</v>
      </c>
      <c r="I50" s="72"/>
      <c r="J50" s="72"/>
      <c r="K50" s="34"/>
      <c r="L50" s="35"/>
      <c r="M50" s="35"/>
      <c r="N50" s="39">
        <f t="shared" si="5"/>
        <v>0</v>
      </c>
      <c r="O50" s="43"/>
      <c r="P50" s="41" t="str">
        <f t="shared" si="6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4"/>
        <v>0</v>
      </c>
      <c r="I51" s="72"/>
      <c r="J51" s="72"/>
      <c r="K51" s="34"/>
      <c r="L51" s="35"/>
      <c r="M51" s="35"/>
      <c r="N51" s="39">
        <f t="shared" si="5"/>
        <v>0</v>
      </c>
      <c r="O51" s="43"/>
      <c r="P51" s="41" t="str">
        <f t="shared" si="6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4"/>
        <v>0</v>
      </c>
      <c r="I52" s="72"/>
      <c r="J52" s="72"/>
      <c r="K52" s="34"/>
      <c r="L52" s="35"/>
      <c r="M52" s="35"/>
      <c r="N52" s="39">
        <f t="shared" si="5"/>
        <v>0</v>
      </c>
      <c r="O52" s="43"/>
      <c r="P52" s="41" t="str">
        <f t="shared" si="6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4"/>
        <v>0</v>
      </c>
      <c r="I53" s="72"/>
      <c r="J53" s="72"/>
      <c r="K53" s="34"/>
      <c r="L53" s="35"/>
      <c r="M53" s="35"/>
      <c r="N53" s="39">
        <f t="shared" si="5"/>
        <v>0</v>
      </c>
      <c r="O53" s="43"/>
      <c r="P53" s="41" t="str">
        <f t="shared" si="6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4"/>
        <v>0</v>
      </c>
      <c r="I54" s="72"/>
      <c r="J54" s="72"/>
      <c r="K54" s="34"/>
      <c r="L54" s="35"/>
      <c r="M54" s="35"/>
      <c r="N54" s="39">
        <f t="shared" si="5"/>
        <v>0</v>
      </c>
      <c r="O54" s="43"/>
      <c r="P54" s="41" t="str">
        <f t="shared" si="6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4"/>
        <v>0</v>
      </c>
      <c r="I55" s="72"/>
      <c r="J55" s="72"/>
      <c r="K55" s="34"/>
      <c r="L55" s="35"/>
      <c r="M55" s="35"/>
      <c r="N55" s="39">
        <f t="shared" si="5"/>
        <v>0</v>
      </c>
      <c r="O55" s="43"/>
      <c r="P55" s="41" t="str">
        <f t="shared" si="6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4"/>
        <v>0</v>
      </c>
      <c r="I56" s="72"/>
      <c r="J56" s="72"/>
      <c r="K56" s="34"/>
      <c r="L56" s="35"/>
      <c r="M56" s="35"/>
      <c r="N56" s="39">
        <f t="shared" si="5"/>
        <v>0</v>
      </c>
      <c r="O56" s="43"/>
      <c r="P56" s="41" t="str">
        <f t="shared" si="6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4"/>
        <v>0</v>
      </c>
      <c r="I57" s="72"/>
      <c r="J57" s="72"/>
      <c r="K57" s="34"/>
      <c r="L57" s="35"/>
      <c r="M57" s="35"/>
      <c r="N57" s="39">
        <f t="shared" si="5"/>
        <v>0</v>
      </c>
      <c r="O57" s="43"/>
      <c r="P57" s="41" t="str">
        <f t="shared" si="6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4"/>
        <v>0</v>
      </c>
      <c r="I58" s="72"/>
      <c r="J58" s="72"/>
      <c r="K58" s="34"/>
      <c r="L58" s="35"/>
      <c r="M58" s="35"/>
      <c r="N58" s="39">
        <f t="shared" si="5"/>
        <v>0</v>
      </c>
      <c r="O58" s="43"/>
      <c r="P58" s="41" t="str">
        <f t="shared" si="6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4"/>
        <v>0</v>
      </c>
      <c r="I59" s="72"/>
      <c r="J59" s="72"/>
      <c r="K59" s="34"/>
      <c r="L59" s="35"/>
      <c r="M59" s="35"/>
      <c r="N59" s="39">
        <f t="shared" si="5"/>
        <v>0</v>
      </c>
      <c r="O59" s="43"/>
      <c r="P59" s="41" t="str">
        <f t="shared" si="6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4"/>
        <v>0</v>
      </c>
      <c r="I60" s="72"/>
      <c r="J60" s="72"/>
      <c r="K60" s="34"/>
      <c r="L60" s="35"/>
      <c r="M60" s="35"/>
      <c r="N60" s="39">
        <f t="shared" si="5"/>
        <v>0</v>
      </c>
      <c r="O60" s="43"/>
      <c r="P60" s="41" t="str">
        <f t="shared" si="6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4"/>
        <v>0</v>
      </c>
      <c r="I61" s="72"/>
      <c r="J61" s="72"/>
      <c r="K61" s="34"/>
      <c r="L61" s="35"/>
      <c r="M61" s="35"/>
      <c r="N61" s="39">
        <f t="shared" si="5"/>
        <v>0</v>
      </c>
      <c r="O61" s="43"/>
      <c r="P61" s="41" t="str">
        <f t="shared" si="6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4"/>
        <v>0</v>
      </c>
      <c r="I62" s="72"/>
      <c r="J62" s="72"/>
      <c r="K62" s="34"/>
      <c r="L62" s="35"/>
      <c r="M62" s="35"/>
      <c r="N62" s="39">
        <f t="shared" si="5"/>
        <v>0</v>
      </c>
      <c r="O62" s="43"/>
      <c r="P62" s="41" t="str">
        <f t="shared" si="6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4"/>
        <v>0</v>
      </c>
      <c r="I63" s="72"/>
      <c r="J63" s="72"/>
      <c r="K63" s="34"/>
      <c r="L63" s="35"/>
      <c r="M63" s="35"/>
      <c r="N63" s="39">
        <f t="shared" si="5"/>
        <v>0</v>
      </c>
      <c r="O63" s="43"/>
      <c r="P63" s="41" t="str">
        <f t="shared" si="6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4"/>
        <v>0</v>
      </c>
      <c r="I64" s="72"/>
      <c r="J64" s="72"/>
      <c r="K64" s="34"/>
      <c r="L64" s="35"/>
      <c r="M64" s="35"/>
      <c r="N64" s="39">
        <f t="shared" si="5"/>
        <v>0</v>
      </c>
      <c r="O64" s="43"/>
      <c r="P64" s="41" t="str">
        <f t="shared" si="6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4"/>
        <v>0</v>
      </c>
      <c r="I65" s="72"/>
      <c r="J65" s="72"/>
      <c r="K65" s="34"/>
      <c r="L65" s="35"/>
      <c r="M65" s="35"/>
      <c r="N65" s="39">
        <f t="shared" si="5"/>
        <v>0</v>
      </c>
      <c r="O65" s="43"/>
      <c r="P65" s="41" t="str">
        <f t="shared" si="6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4"/>
        <v>0</v>
      </c>
      <c r="I66" s="72"/>
      <c r="J66" s="72"/>
      <c r="K66" s="34"/>
      <c r="L66" s="35"/>
      <c r="M66" s="35"/>
      <c r="N66" s="39">
        <f t="shared" si="5"/>
        <v>0</v>
      </c>
      <c r="O66" s="43"/>
      <c r="P66" s="41" t="str">
        <f t="shared" si="6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4"/>
        <v>0</v>
      </c>
      <c r="I67" s="72"/>
      <c r="J67" s="72"/>
      <c r="K67" s="34"/>
      <c r="L67" s="35"/>
      <c r="M67" s="35"/>
      <c r="N67" s="39">
        <f t="shared" si="5"/>
        <v>0</v>
      </c>
      <c r="O67" s="43"/>
      <c r="P67" s="41" t="str">
        <f t="shared" si="6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4"/>
        <v>0</v>
      </c>
      <c r="I68" s="72"/>
      <c r="J68" s="72"/>
      <c r="K68" s="34"/>
      <c r="L68" s="35"/>
      <c r="M68" s="35"/>
      <c r="N68" s="39">
        <f t="shared" si="5"/>
        <v>0</v>
      </c>
      <c r="O68" s="43"/>
      <c r="P68" s="41" t="str">
        <f t="shared" si="6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4"/>
        <v>0</v>
      </c>
      <c r="I69" s="72"/>
      <c r="J69" s="72"/>
      <c r="K69" s="34"/>
      <c r="L69" s="35"/>
      <c r="M69" s="35"/>
      <c r="N69" s="39">
        <f t="shared" si="5"/>
        <v>0</v>
      </c>
      <c r="O69" s="43"/>
      <c r="P69" s="41" t="str">
        <f t="shared" si="6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4"/>
        <v>0</v>
      </c>
      <c r="I70" s="72"/>
      <c r="J70" s="72"/>
      <c r="K70" s="34"/>
      <c r="L70" s="35"/>
      <c r="M70" s="35"/>
      <c r="N70" s="39">
        <f t="shared" si="5"/>
        <v>0</v>
      </c>
      <c r="O70" s="43"/>
      <c r="P70" s="41" t="str">
        <f t="shared" si="6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4"/>
        <v>0</v>
      </c>
      <c r="I71" s="72"/>
      <c r="J71" s="72"/>
      <c r="K71" s="34"/>
      <c r="L71" s="35"/>
      <c r="M71" s="35"/>
      <c r="N71" s="39">
        <f t="shared" si="5"/>
        <v>0</v>
      </c>
      <c r="O71" s="43"/>
      <c r="P71" s="41" t="str">
        <f t="shared" si="6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4"/>
        <v>0</v>
      </c>
      <c r="I72" s="72"/>
      <c r="J72" s="72"/>
      <c r="K72" s="34"/>
      <c r="L72" s="35"/>
      <c r="M72" s="35"/>
      <c r="N72" s="39">
        <f t="shared" si="5"/>
        <v>0</v>
      </c>
      <c r="O72" s="43"/>
      <c r="P72" s="41" t="str">
        <f t="shared" si="6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4"/>
        <v>0</v>
      </c>
      <c r="I73" s="72"/>
      <c r="J73" s="72"/>
      <c r="K73" s="34"/>
      <c r="L73" s="35"/>
      <c r="M73" s="35"/>
      <c r="N73" s="39">
        <f t="shared" si="5"/>
        <v>0</v>
      </c>
      <c r="O73" s="43"/>
      <c r="P73" s="41" t="str">
        <f t="shared" si="6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4"/>
        <v>0</v>
      </c>
      <c r="I74" s="72"/>
      <c r="J74" s="72"/>
      <c r="K74" s="34"/>
      <c r="L74" s="35"/>
      <c r="M74" s="35"/>
      <c r="N74" s="39">
        <f t="shared" si="5"/>
        <v>0</v>
      </c>
      <c r="O74" s="43"/>
      <c r="P74" s="41" t="str">
        <f t="shared" si="6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4"/>
        <v>0</v>
      </c>
      <c r="I75" s="72"/>
      <c r="J75" s="72"/>
      <c r="K75" s="34"/>
      <c r="L75" s="35"/>
      <c r="M75" s="35"/>
      <c r="N75" s="39">
        <f t="shared" si="5"/>
        <v>0</v>
      </c>
      <c r="O75" s="43"/>
      <c r="P75" s="41" t="str">
        <f t="shared" si="6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04" si="7">IF($E$3="si",($H$5/$H$6*G76),IF($E$3="no",G76*$H$4,0))</f>
        <v>0</v>
      </c>
      <c r="I76" s="72"/>
      <c r="J76" s="72"/>
      <c r="K76" s="34"/>
      <c r="L76" s="35"/>
      <c r="M76" s="35"/>
      <c r="N76" s="39">
        <f t="shared" si="5"/>
        <v>0</v>
      </c>
      <c r="O76" s="43"/>
      <c r="P76" s="41" t="str">
        <f t="shared" si="6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7"/>
        <v>0</v>
      </c>
      <c r="I77" s="72"/>
      <c r="J77" s="72"/>
      <c r="K77" s="34"/>
      <c r="L77" s="35"/>
      <c r="M77" s="35"/>
      <c r="N77" s="39">
        <f t="shared" si="5"/>
        <v>0</v>
      </c>
      <c r="O77" s="43"/>
      <c r="P77" s="41" t="str">
        <f t="shared" si="6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7"/>
        <v>0</v>
      </c>
      <c r="I78" s="72"/>
      <c r="J78" s="72"/>
      <c r="K78" s="35"/>
      <c r="L78" s="35"/>
      <c r="M78" s="35"/>
      <c r="N78" s="39">
        <f t="shared" si="5"/>
        <v>0</v>
      </c>
      <c r="O78" s="43"/>
      <c r="P78" s="41" t="str">
        <f t="shared" si="6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7"/>
        <v>0</v>
      </c>
      <c r="I79" s="73"/>
      <c r="J79" s="73"/>
      <c r="K79" s="48"/>
      <c r="L79" s="35"/>
      <c r="M79" s="35"/>
      <c r="N79" s="39">
        <f t="shared" si="5"/>
        <v>0</v>
      </c>
      <c r="O79" s="43"/>
      <c r="P79" s="41" t="str">
        <f t="shared" si="6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7"/>
        <v>0</v>
      </c>
      <c r="I80" s="73"/>
      <c r="J80" s="73"/>
      <c r="K80" s="48"/>
      <c r="L80" s="35"/>
      <c r="M80" s="37"/>
      <c r="N80" s="39">
        <f t="shared" si="5"/>
        <v>0</v>
      </c>
      <c r="O80" s="43"/>
      <c r="P80" s="41" t="str">
        <f t="shared" si="6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7"/>
        <v>0</v>
      </c>
      <c r="I81" s="73"/>
      <c r="J81" s="73"/>
      <c r="K81" s="48"/>
      <c r="L81" s="35"/>
      <c r="M81" s="37"/>
      <c r="N81" s="39">
        <f t="shared" si="5"/>
        <v>0</v>
      </c>
      <c r="O81" s="43"/>
      <c r="P81" s="41" t="str">
        <f t="shared" si="6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7"/>
        <v>0</v>
      </c>
      <c r="I82" s="73"/>
      <c r="J82" s="73"/>
      <c r="K82" s="48"/>
      <c r="L82" s="35"/>
      <c r="M82" s="37"/>
      <c r="N82" s="39">
        <f t="shared" si="5"/>
        <v>0</v>
      </c>
      <c r="O82" s="43"/>
      <c r="P82" s="41" t="str">
        <f t="shared" si="6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7"/>
        <v>0</v>
      </c>
      <c r="I83" s="73"/>
      <c r="J83" s="73"/>
      <c r="K83" s="48"/>
      <c r="L83" s="35"/>
      <c r="M83" s="37"/>
      <c r="N83" s="39">
        <f t="shared" si="5"/>
        <v>0</v>
      </c>
      <c r="O83" s="43"/>
      <c r="P83" s="41" t="str">
        <f t="shared" si="6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7"/>
        <v>0</v>
      </c>
      <c r="I84" s="36"/>
      <c r="J84" s="36"/>
      <c r="K84" s="37"/>
      <c r="L84" s="37"/>
      <c r="M84" s="38"/>
      <c r="N84" s="39">
        <f t="shared" ref="N84:N86" si="8">SUM(H84:M84)</f>
        <v>0</v>
      </c>
      <c r="O84" s="43"/>
      <c r="P84" s="41" t="str">
        <f t="shared" ref="P84:P88" si="9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7"/>
        <v>0</v>
      </c>
      <c r="I85" s="36"/>
      <c r="J85" s="36"/>
      <c r="K85" s="37"/>
      <c r="L85" s="37"/>
      <c r="M85" s="38"/>
      <c r="N85" s="39">
        <f t="shared" si="8"/>
        <v>0</v>
      </c>
      <c r="O85" s="43"/>
      <c r="P85" s="41" t="str">
        <f t="shared" si="9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7"/>
        <v>0</v>
      </c>
      <c r="I86" s="36"/>
      <c r="J86" s="36"/>
      <c r="K86" s="37"/>
      <c r="L86" s="37"/>
      <c r="M86" s="38"/>
      <c r="N86" s="39">
        <f t="shared" si="8"/>
        <v>0</v>
      </c>
      <c r="O86" s="43"/>
      <c r="P86" s="41" t="str">
        <f t="shared" si="9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7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9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7"/>
        <v>0</v>
      </c>
      <c r="I88" s="36"/>
      <c r="J88" s="36"/>
      <c r="K88" s="37"/>
      <c r="L88" s="37"/>
      <c r="M88" s="38"/>
      <c r="N88" s="39">
        <f t="shared" ref="N88" si="10">SUM(H88:M88)</f>
        <v>0</v>
      </c>
      <c r="O88" s="43"/>
      <c r="P88" s="41" t="str">
        <f t="shared" si="9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7"/>
        <v>0</v>
      </c>
      <c r="I89" s="36"/>
      <c r="J89" s="36"/>
      <c r="K89" s="37"/>
      <c r="L89" s="37"/>
      <c r="M89" s="38"/>
      <c r="N89" s="39">
        <f t="shared" ref="N89:N104" si="11">SUM(H89:M89)</f>
        <v>0</v>
      </c>
      <c r="O89" s="43"/>
      <c r="P89" s="41" t="str">
        <f t="shared" ref="P89:P104" si="12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7"/>
        <v>0</v>
      </c>
      <c r="I90" s="36"/>
      <c r="J90" s="36"/>
      <c r="K90" s="37"/>
      <c r="L90" s="37"/>
      <c r="M90" s="38"/>
      <c r="N90" s="39">
        <f t="shared" si="11"/>
        <v>0</v>
      </c>
      <c r="O90" s="43"/>
      <c r="P90" s="41" t="str">
        <f t="shared" si="12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7"/>
        <v>0</v>
      </c>
      <c r="I91" s="36"/>
      <c r="J91" s="36"/>
      <c r="K91" s="37"/>
      <c r="L91" s="37"/>
      <c r="M91" s="38"/>
      <c r="N91" s="39">
        <f t="shared" si="11"/>
        <v>0</v>
      </c>
      <c r="O91" s="43"/>
      <c r="P91" s="41" t="str">
        <f t="shared" si="12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7"/>
        <v>0</v>
      </c>
      <c r="I92" s="36"/>
      <c r="J92" s="36"/>
      <c r="K92" s="37"/>
      <c r="L92" s="37"/>
      <c r="M92" s="38"/>
      <c r="N92" s="39">
        <f t="shared" si="11"/>
        <v>0</v>
      </c>
      <c r="O92" s="43"/>
      <c r="P92" s="41" t="str">
        <f t="shared" si="12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7"/>
        <v>0</v>
      </c>
      <c r="I93" s="36"/>
      <c r="J93" s="36"/>
      <c r="K93" s="37"/>
      <c r="L93" s="37"/>
      <c r="M93" s="38"/>
      <c r="N93" s="39">
        <f t="shared" si="11"/>
        <v>0</v>
      </c>
      <c r="O93" s="43"/>
      <c r="P93" s="41" t="str">
        <f t="shared" si="12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7"/>
        <v>0</v>
      </c>
      <c r="I94" s="36"/>
      <c r="J94" s="36"/>
      <c r="K94" s="37"/>
      <c r="L94" s="37"/>
      <c r="M94" s="38"/>
      <c r="N94" s="39">
        <f t="shared" si="11"/>
        <v>0</v>
      </c>
      <c r="O94" s="43"/>
      <c r="P94" s="41" t="str">
        <f t="shared" si="12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7"/>
        <v>0</v>
      </c>
      <c r="I95" s="36"/>
      <c r="J95" s="36"/>
      <c r="K95" s="37"/>
      <c r="L95" s="37"/>
      <c r="M95" s="38"/>
      <c r="N95" s="39">
        <f t="shared" si="11"/>
        <v>0</v>
      </c>
      <c r="O95" s="43"/>
      <c r="P95" s="41" t="str">
        <f t="shared" si="12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7"/>
        <v>0</v>
      </c>
      <c r="I96" s="36"/>
      <c r="J96" s="36"/>
      <c r="K96" s="37"/>
      <c r="L96" s="37"/>
      <c r="M96" s="38"/>
      <c r="N96" s="39">
        <f t="shared" si="11"/>
        <v>0</v>
      </c>
      <c r="O96" s="43"/>
      <c r="P96" s="41" t="str">
        <f t="shared" si="12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7"/>
        <v>0</v>
      </c>
      <c r="I97" s="36"/>
      <c r="J97" s="36"/>
      <c r="K97" s="37"/>
      <c r="L97" s="37"/>
      <c r="M97" s="38"/>
      <c r="N97" s="39">
        <f t="shared" si="11"/>
        <v>0</v>
      </c>
      <c r="O97" s="43"/>
      <c r="P97" s="41" t="str">
        <f t="shared" si="12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7"/>
        <v>0</v>
      </c>
      <c r="I98" s="36"/>
      <c r="J98" s="36"/>
      <c r="K98" s="37"/>
      <c r="L98" s="37"/>
      <c r="M98" s="38"/>
      <c r="N98" s="39">
        <f t="shared" si="11"/>
        <v>0</v>
      </c>
      <c r="O98" s="43"/>
      <c r="P98" s="41" t="str">
        <f t="shared" si="12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7"/>
        <v>0</v>
      </c>
      <c r="I99" s="36"/>
      <c r="J99" s="36"/>
      <c r="K99" s="37"/>
      <c r="L99" s="37"/>
      <c r="M99" s="38"/>
      <c r="N99" s="39">
        <f t="shared" si="11"/>
        <v>0</v>
      </c>
      <c r="O99" s="43"/>
      <c r="P99" s="41" t="str">
        <f t="shared" si="12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7"/>
        <v>0</v>
      </c>
      <c r="I100" s="36"/>
      <c r="J100" s="36"/>
      <c r="K100" s="37"/>
      <c r="L100" s="37"/>
      <c r="M100" s="38"/>
      <c r="N100" s="39">
        <f t="shared" si="11"/>
        <v>0</v>
      </c>
      <c r="O100" s="43"/>
      <c r="P100" s="41" t="str">
        <f t="shared" si="12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7"/>
        <v>0</v>
      </c>
      <c r="I101" s="36"/>
      <c r="J101" s="36"/>
      <c r="K101" s="37"/>
      <c r="L101" s="37"/>
      <c r="M101" s="38"/>
      <c r="N101" s="39">
        <f t="shared" si="11"/>
        <v>0</v>
      </c>
      <c r="O101" s="43"/>
      <c r="P101" s="41" t="str">
        <f t="shared" si="12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7"/>
        <v>0</v>
      </c>
      <c r="I102" s="36"/>
      <c r="J102" s="36"/>
      <c r="K102" s="37"/>
      <c r="L102" s="37"/>
      <c r="M102" s="38"/>
      <c r="N102" s="39">
        <f t="shared" si="11"/>
        <v>0</v>
      </c>
      <c r="O102" s="43"/>
      <c r="P102" s="41" t="str">
        <f t="shared" si="12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7"/>
        <v>0</v>
      </c>
      <c r="I103" s="36"/>
      <c r="J103" s="36"/>
      <c r="K103" s="37"/>
      <c r="L103" s="37"/>
      <c r="M103" s="38"/>
      <c r="N103" s="39">
        <f t="shared" si="11"/>
        <v>0</v>
      </c>
      <c r="O103" s="43"/>
      <c r="P103" s="41" t="str">
        <f t="shared" si="12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7"/>
        <v>0</v>
      </c>
      <c r="I104" s="36"/>
      <c r="J104" s="36"/>
      <c r="K104" s="37"/>
      <c r="L104" s="37"/>
      <c r="M104" s="38"/>
      <c r="N104" s="39">
        <f t="shared" si="11"/>
        <v>0</v>
      </c>
      <c r="O104" s="43"/>
      <c r="P104" s="41" t="str">
        <f t="shared" si="12"/>
        <v/>
      </c>
      <c r="R104" s="2"/>
    </row>
    <row r="106" spans="1:18">
      <c r="A106" s="60"/>
      <c r="B106" s="61"/>
      <c r="C106" s="61"/>
      <c r="D106" s="61"/>
      <c r="E106" s="61"/>
      <c r="F106" s="61"/>
      <c r="G106" s="61"/>
      <c r="H106" s="61"/>
      <c r="I106" s="61"/>
      <c r="J106" s="107"/>
      <c r="K106" s="107"/>
      <c r="L106" s="61"/>
      <c r="M106" s="61"/>
      <c r="N106" s="61"/>
      <c r="O106" s="61"/>
      <c r="P106" s="107"/>
      <c r="Q106" s="3"/>
    </row>
    <row r="107" spans="1:18">
      <c r="A107" s="84"/>
      <c r="B107" s="85"/>
      <c r="C107" s="86"/>
      <c r="D107" s="87"/>
      <c r="E107" s="87"/>
      <c r="F107" s="88"/>
      <c r="G107" s="89"/>
      <c r="H107" s="90"/>
      <c r="I107" s="91"/>
      <c r="J107" s="107"/>
      <c r="K107" s="107"/>
      <c r="L107" s="91"/>
      <c r="M107" s="91"/>
      <c r="N107" s="92"/>
      <c r="O107" s="93"/>
      <c r="P107" s="107"/>
      <c r="Q107" s="3"/>
    </row>
    <row r="108" spans="1:18">
      <c r="A108" s="60"/>
      <c r="B108" s="78" t="s">
        <v>42</v>
      </c>
      <c r="C108" s="78"/>
      <c r="D108" s="78"/>
      <c r="E108" s="61"/>
      <c r="F108" s="61"/>
      <c r="G108" s="78" t="s">
        <v>44</v>
      </c>
      <c r="H108" s="78"/>
      <c r="I108" s="78"/>
      <c r="J108" s="107"/>
      <c r="K108" s="107"/>
      <c r="L108" s="78" t="s">
        <v>43</v>
      </c>
      <c r="M108" s="78"/>
      <c r="N108" s="78"/>
      <c r="O108" s="61"/>
      <c r="P108" s="107"/>
      <c r="Q108" s="3"/>
    </row>
    <row r="109" spans="1:18">
      <c r="A109" s="60"/>
      <c r="B109" s="61"/>
      <c r="C109" s="61"/>
      <c r="D109" s="61"/>
      <c r="E109" s="61"/>
      <c r="F109" s="61"/>
      <c r="G109" s="61"/>
      <c r="H109" s="61"/>
      <c r="I109" s="61"/>
      <c r="J109" s="107"/>
      <c r="K109" s="107"/>
      <c r="L109" s="61"/>
      <c r="M109" s="61"/>
      <c r="N109" s="61"/>
      <c r="O109" s="61"/>
      <c r="P109" s="107"/>
      <c r="Q109" s="3"/>
    </row>
    <row r="110" spans="1:18">
      <c r="A110" s="60"/>
      <c r="B110" s="61"/>
      <c r="C110" s="61"/>
      <c r="D110" s="61"/>
      <c r="E110" s="61"/>
      <c r="F110" s="61"/>
      <c r="G110" s="61"/>
      <c r="H110" s="61"/>
      <c r="I110" s="61"/>
      <c r="J110" s="107"/>
      <c r="K110" s="107"/>
      <c r="L110" s="61"/>
      <c r="M110" s="61"/>
      <c r="N110" s="61"/>
      <c r="O110" s="61"/>
      <c r="P110" s="107"/>
      <c r="Q110" s="3"/>
    </row>
  </sheetData>
  <sortState ref="B11:P17">
    <sortCondition ref="B11"/>
  </sortState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07 N11:N104">
      <formula1>0</formula1>
      <formula2>0</formula2>
    </dataValidation>
    <dataValidation type="decimal" operator="greaterThanOrEqual" allowBlank="1" showErrorMessage="1" errorTitle="Valore" error="Inserire un numero maggiore o uguale a 0 (zero)!" sqref="H107:M107 K18:K83 H84:M104 H11:K11 H12:J83 L11:M83">
      <formula1>0</formula1>
      <formula2>0</formula2>
    </dataValidation>
    <dataValidation type="textLength" operator="greaterThan" allowBlank="1" showErrorMessage="1" sqref="D107:E107 E79:F83 F19:F77 D84:E104">
      <formula1>1</formula1>
      <formula2>0</formula2>
    </dataValidation>
    <dataValidation type="textLength" operator="greaterThan" sqref="F107 G79:G83 G19:G76 F84:F104">
      <formula1>1</formula1>
      <formula2>0</formula2>
    </dataValidation>
    <dataValidation type="date" operator="greaterThanOrEqual" showErrorMessage="1" errorTitle="Data" error="Inserire una data superiore al 1/11/2000" sqref="B107 B79:B104 B11:B12">
      <formula1>36831</formula1>
      <formula2>0</formula2>
    </dataValidation>
    <dataValidation type="textLength" operator="greaterThan" allowBlank="1" sqref="C107 D12 D77 D79:D83 C84:C104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view="pageBreakPreview" topLeftCell="C1" zoomScale="50" zoomScaleSheetLayoutView="50" workbookViewId="0">
      <pane ySplit="5" topLeftCell="A6" activePane="bottomLeft" state="frozen"/>
      <selection pane="bottomLeft" activeCell="C55" sqref="A36:XFD55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0" t="s">
        <v>0</v>
      </c>
      <c r="C1" s="120"/>
      <c r="D1" s="111" t="s">
        <v>45</v>
      </c>
      <c r="E1" s="111"/>
      <c r="F1" s="51" t="s">
        <v>41</v>
      </c>
      <c r="G1" s="50" t="s">
        <v>53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307500</v>
      </c>
      <c r="Q1" s="3" t="s">
        <v>28</v>
      </c>
      <c r="R1" s="157">
        <f>R11</f>
        <v>122.9</v>
      </c>
    </row>
    <row r="2" spans="1:18" s="8" customFormat="1" ht="57.75" customHeight="1">
      <c r="A2" s="4"/>
      <c r="B2" s="110" t="s">
        <v>2</v>
      </c>
      <c r="C2" s="110"/>
      <c r="D2" s="111" t="s">
        <v>46</v>
      </c>
      <c r="E2" s="111"/>
      <c r="F2" s="9"/>
      <c r="G2" s="9"/>
      <c r="N2" s="10" t="s">
        <v>3</v>
      </c>
      <c r="O2" s="11"/>
      <c r="P2" s="12"/>
      <c r="Q2" s="3" t="s">
        <v>27</v>
      </c>
      <c r="R2" s="157"/>
    </row>
    <row r="3" spans="1:18" s="8" customFormat="1" ht="35.25" customHeight="1">
      <c r="A3" s="4"/>
      <c r="B3" s="110" t="s">
        <v>26</v>
      </c>
      <c r="C3" s="110"/>
      <c r="D3" s="111" t="s">
        <v>28</v>
      </c>
      <c r="E3" s="111"/>
      <c r="N3" s="10" t="s">
        <v>4</v>
      </c>
      <c r="O3" s="11"/>
      <c r="P3" s="62">
        <f>+O7</f>
        <v>307500</v>
      </c>
      <c r="Q3" s="13"/>
      <c r="R3" s="157">
        <f>R11</f>
        <v>122.9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7"/>
    </row>
    <row r="5" spans="1:18" s="8" customFormat="1" ht="43.5" customHeight="1" thickTop="1" thickBot="1">
      <c r="A5" s="4"/>
      <c r="B5" s="19" t="s">
        <v>6</v>
      </c>
      <c r="C5" s="20"/>
      <c r="D5" s="59">
        <v>1</v>
      </c>
      <c r="E5" s="14"/>
      <c r="F5" s="10" t="s">
        <v>7</v>
      </c>
      <c r="G5" s="79">
        <v>1.75</v>
      </c>
      <c r="N5" s="109" t="s">
        <v>8</v>
      </c>
      <c r="O5" s="109"/>
      <c r="P5" s="58">
        <f>P1-P2-P3-P4</f>
        <v>0</v>
      </c>
      <c r="Q5" s="13"/>
      <c r="R5" s="157">
        <f>R1-R3</f>
        <v>0</v>
      </c>
    </row>
    <row r="6" spans="1:18" s="8" customFormat="1" ht="43.5" customHeight="1" thickTop="1" thickBot="1">
      <c r="A6" s="4"/>
      <c r="B6" s="56" t="s">
        <v>56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46" t="s">
        <v>30</v>
      </c>
      <c r="B7" s="147"/>
      <c r="C7" s="148"/>
      <c r="D7" s="149" t="s">
        <v>11</v>
      </c>
      <c r="E7" s="150"/>
      <c r="F7" s="150"/>
      <c r="G7" s="99">
        <f>SUM(G11:G35)</f>
        <v>0</v>
      </c>
      <c r="H7" s="97">
        <f>SUM(H11:H35)</f>
        <v>0</v>
      </c>
      <c r="I7" s="81">
        <f>SUM(I11:I35)</f>
        <v>0</v>
      </c>
      <c r="J7" s="81">
        <f>SUM(J11:J35)</f>
        <v>0</v>
      </c>
      <c r="K7" s="81">
        <f>SUM(K11:K35)</f>
        <v>0</v>
      </c>
      <c r="L7" s="81">
        <f>SUM(L11:L35)</f>
        <v>307500</v>
      </c>
      <c r="M7" s="82">
        <f>SUM(M11:M35)</f>
        <v>0</v>
      </c>
      <c r="N7" s="80">
        <f>SUM(N11:N35)</f>
        <v>307500</v>
      </c>
      <c r="O7" s="83">
        <f>SUM(O11:O35)</f>
        <v>307500</v>
      </c>
      <c r="P7" s="13">
        <f>+N7-SUM(H7:M7)</f>
        <v>0</v>
      </c>
    </row>
    <row r="8" spans="1:18" ht="36" customHeight="1" thickTop="1" thickBot="1">
      <c r="A8" s="127"/>
      <c r="B8" s="129" t="s">
        <v>12</v>
      </c>
      <c r="C8" s="129" t="s">
        <v>13</v>
      </c>
      <c r="D8" s="151" t="s">
        <v>25</v>
      </c>
      <c r="E8" s="129" t="s">
        <v>33</v>
      </c>
      <c r="F8" s="153" t="s">
        <v>32</v>
      </c>
      <c r="G8" s="154" t="s">
        <v>15</v>
      </c>
      <c r="H8" s="143" t="s">
        <v>16</v>
      </c>
      <c r="I8" s="113" t="s">
        <v>37</v>
      </c>
      <c r="J8" s="112" t="s">
        <v>39</v>
      </c>
      <c r="K8" s="112" t="s">
        <v>38</v>
      </c>
      <c r="L8" s="144" t="s">
        <v>22</v>
      </c>
      <c r="M8" s="145"/>
      <c r="N8" s="125" t="s">
        <v>17</v>
      </c>
      <c r="O8" s="137" t="s">
        <v>18</v>
      </c>
      <c r="P8" s="123" t="s">
        <v>19</v>
      </c>
      <c r="Q8" s="2"/>
      <c r="R8" s="138" t="s">
        <v>40</v>
      </c>
    </row>
    <row r="9" spans="1:18" ht="36" customHeight="1" thickTop="1" thickBot="1">
      <c r="A9" s="127"/>
      <c r="B9" s="129" t="s">
        <v>12</v>
      </c>
      <c r="C9" s="129"/>
      <c r="D9" s="152"/>
      <c r="E9" s="129"/>
      <c r="F9" s="153"/>
      <c r="G9" s="155"/>
      <c r="H9" s="143" t="s">
        <v>37</v>
      </c>
      <c r="I9" s="113" t="s">
        <v>37</v>
      </c>
      <c r="J9" s="113"/>
      <c r="K9" s="113" t="s">
        <v>36</v>
      </c>
      <c r="L9" s="118" t="s">
        <v>23</v>
      </c>
      <c r="M9" s="142" t="s">
        <v>24</v>
      </c>
      <c r="N9" s="125"/>
      <c r="O9" s="137"/>
      <c r="P9" s="123"/>
      <c r="Q9" s="2"/>
      <c r="R9" s="139"/>
    </row>
    <row r="10" spans="1:18" ht="37.5" customHeight="1" thickTop="1" thickBot="1">
      <c r="A10" s="127"/>
      <c r="B10" s="129"/>
      <c r="C10" s="129"/>
      <c r="D10" s="152"/>
      <c r="E10" s="129"/>
      <c r="F10" s="153"/>
      <c r="G10" s="96" t="s">
        <v>20</v>
      </c>
      <c r="H10" s="143"/>
      <c r="I10" s="113"/>
      <c r="J10" s="113"/>
      <c r="K10" s="113"/>
      <c r="L10" s="141"/>
      <c r="M10" s="122"/>
      <c r="N10" s="125"/>
      <c r="O10" s="137"/>
      <c r="P10" s="123"/>
      <c r="Q10" s="2"/>
      <c r="R10" s="140"/>
    </row>
    <row r="11" spans="1:18" ht="30" customHeight="1" thickTop="1">
      <c r="A11" s="27">
        <v>1</v>
      </c>
      <c r="B11" s="47">
        <v>41493</v>
      </c>
      <c r="C11" s="29" t="s">
        <v>54</v>
      </c>
      <c r="D11" s="30" t="s">
        <v>58</v>
      </c>
      <c r="E11" s="30" t="s">
        <v>57</v>
      </c>
      <c r="F11" s="31" t="s">
        <v>56</v>
      </c>
      <c r="G11" s="95"/>
      <c r="H11" s="33">
        <f>IF($D$3="si",($G$5/$G$6*G11),IF($D$3="no",G11*$G$4,0))</f>
        <v>0</v>
      </c>
      <c r="I11" s="34"/>
      <c r="J11" s="35"/>
      <c r="K11" s="68"/>
      <c r="L11" s="68">
        <v>307500</v>
      </c>
      <c r="M11" s="38"/>
      <c r="N11" s="39">
        <f>SUM(H11:M11)</f>
        <v>307500</v>
      </c>
      <c r="O11" s="40">
        <v>307500</v>
      </c>
      <c r="P11" s="41"/>
      <c r="Q11" s="2"/>
      <c r="R11" s="74">
        <v>122.9</v>
      </c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35" si="0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1">SUM(H13:M13)</f>
        <v>0</v>
      </c>
      <c r="O13" s="43"/>
      <c r="P13" s="41" t="str">
        <f t="shared" ref="P13:P35" si="2">IF(F13="Milano","X","")</f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0"/>
        <v>0</v>
      </c>
      <c r="I14" s="34"/>
      <c r="J14" s="35"/>
      <c r="K14" s="68"/>
      <c r="L14" s="37"/>
      <c r="M14" s="38"/>
      <c r="N14" s="39">
        <f t="shared" si="1"/>
        <v>0</v>
      </c>
      <c r="O14" s="43"/>
      <c r="P14" s="41" t="str">
        <f t="shared" si="2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0"/>
        <v>0</v>
      </c>
      <c r="I15" s="34"/>
      <c r="J15" s="35"/>
      <c r="K15" s="68"/>
      <c r="L15" s="37"/>
      <c r="M15" s="38"/>
      <c r="N15" s="39">
        <f t="shared" si="1"/>
        <v>0</v>
      </c>
      <c r="O15" s="43"/>
      <c r="P15" s="41" t="str">
        <f t="shared" si="2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0"/>
        <v>0</v>
      </c>
      <c r="I16" s="34"/>
      <c r="J16" s="35"/>
      <c r="K16" s="68"/>
      <c r="L16" s="37"/>
      <c r="M16" s="38"/>
      <c r="N16" s="39">
        <f t="shared" si="1"/>
        <v>0</v>
      </c>
      <c r="O16" s="43"/>
      <c r="P16" s="41" t="str">
        <f t="shared" si="2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0"/>
        <v>0</v>
      </c>
      <c r="I17" s="34"/>
      <c r="J17" s="35"/>
      <c r="K17" s="68"/>
      <c r="L17" s="37"/>
      <c r="M17" s="38"/>
      <c r="N17" s="39">
        <f t="shared" si="1"/>
        <v>0</v>
      </c>
      <c r="O17" s="43"/>
      <c r="P17" s="41" t="str">
        <f t="shared" si="2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0"/>
        <v>0</v>
      </c>
      <c r="I18" s="34"/>
      <c r="J18" s="35"/>
      <c r="K18" s="68"/>
      <c r="L18" s="37"/>
      <c r="M18" s="38"/>
      <c r="N18" s="39">
        <f t="shared" si="1"/>
        <v>0</v>
      </c>
      <c r="O18" s="43"/>
      <c r="P18" s="41" t="str">
        <f t="shared" si="2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0"/>
        <v>0</v>
      </c>
      <c r="I19" s="34"/>
      <c r="J19" s="35"/>
      <c r="K19" s="68"/>
      <c r="L19" s="37"/>
      <c r="M19" s="38"/>
      <c r="N19" s="39">
        <f t="shared" si="1"/>
        <v>0</v>
      </c>
      <c r="O19" s="43"/>
      <c r="P19" s="41" t="str">
        <f t="shared" si="2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0"/>
        <v>0</v>
      </c>
      <c r="I20" s="34"/>
      <c r="J20" s="35"/>
      <c r="K20" s="68"/>
      <c r="L20" s="37"/>
      <c r="M20" s="38"/>
      <c r="N20" s="39">
        <f t="shared" si="1"/>
        <v>0</v>
      </c>
      <c r="O20" s="43"/>
      <c r="P20" s="41" t="str">
        <f t="shared" si="2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0"/>
        <v>0</v>
      </c>
      <c r="I21" s="34"/>
      <c r="J21" s="36"/>
      <c r="K21" s="37"/>
      <c r="L21" s="37"/>
      <c r="M21" s="38"/>
      <c r="N21" s="39">
        <f t="shared" si="1"/>
        <v>0</v>
      </c>
      <c r="O21" s="43"/>
      <c r="P21" s="41" t="str">
        <f t="shared" si="2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0"/>
        <v>0</v>
      </c>
      <c r="I22" s="35"/>
      <c r="J22" s="35"/>
      <c r="K22" s="68"/>
      <c r="L22" s="37"/>
      <c r="M22" s="38"/>
      <c r="N22" s="39">
        <f t="shared" si="1"/>
        <v>0</v>
      </c>
      <c r="O22" s="43"/>
      <c r="P22" s="41" t="str">
        <f t="shared" si="2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0"/>
        <v>0</v>
      </c>
      <c r="I23" s="48"/>
      <c r="J23" s="36"/>
      <c r="K23" s="37"/>
      <c r="L23" s="37"/>
      <c r="M23" s="38"/>
      <c r="N23" s="39">
        <f t="shared" si="1"/>
        <v>0</v>
      </c>
      <c r="O23" s="43"/>
      <c r="P23" s="41" t="str">
        <f t="shared" si="2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0"/>
        <v>0</v>
      </c>
      <c r="I24" s="48"/>
      <c r="J24" s="36"/>
      <c r="K24" s="37"/>
      <c r="L24" s="37"/>
      <c r="M24" s="38"/>
      <c r="N24" s="39">
        <f t="shared" si="1"/>
        <v>0</v>
      </c>
      <c r="O24" s="43"/>
      <c r="P24" s="41" t="str">
        <f t="shared" si="2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0"/>
        <v>0</v>
      </c>
      <c r="I25" s="48"/>
      <c r="J25" s="36"/>
      <c r="K25" s="37"/>
      <c r="L25" s="37"/>
      <c r="M25" s="38"/>
      <c r="N25" s="39">
        <f t="shared" si="1"/>
        <v>0</v>
      </c>
      <c r="O25" s="43"/>
      <c r="P25" s="41" t="str">
        <f t="shared" si="2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0"/>
        <v>0</v>
      </c>
      <c r="I26" s="48"/>
      <c r="J26" s="36"/>
      <c r="K26" s="37"/>
      <c r="L26" s="37"/>
      <c r="M26" s="38"/>
      <c r="N26" s="39">
        <f t="shared" si="1"/>
        <v>0</v>
      </c>
      <c r="O26" s="43"/>
      <c r="P26" s="41" t="str">
        <f t="shared" si="2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0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2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0"/>
        <v>0</v>
      </c>
      <c r="I28" s="48"/>
      <c r="J28" s="36"/>
      <c r="K28" s="37"/>
      <c r="L28" s="37"/>
      <c r="M28" s="38"/>
      <c r="N28" s="39">
        <f t="shared" ref="N28:N35" si="3">SUM(H28:M28)</f>
        <v>0</v>
      </c>
      <c r="O28" s="43"/>
      <c r="P28" s="41" t="str">
        <f t="shared" si="2"/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0"/>
        <v>0</v>
      </c>
      <c r="I29" s="48"/>
      <c r="J29" s="36"/>
      <c r="K29" s="37"/>
      <c r="L29" s="37"/>
      <c r="M29" s="38"/>
      <c r="N29" s="39">
        <f t="shared" si="3"/>
        <v>0</v>
      </c>
      <c r="O29" s="43"/>
      <c r="P29" s="41" t="str">
        <f t="shared" si="2"/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0"/>
        <v>0</v>
      </c>
      <c r="I30" s="48"/>
      <c r="J30" s="36"/>
      <c r="K30" s="37"/>
      <c r="L30" s="37"/>
      <c r="M30" s="38"/>
      <c r="N30" s="39">
        <f t="shared" si="3"/>
        <v>0</v>
      </c>
      <c r="O30" s="43"/>
      <c r="P30" s="41" t="str">
        <f t="shared" si="2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0"/>
        <v>0</v>
      </c>
      <c r="I31" s="48"/>
      <c r="J31" s="36"/>
      <c r="K31" s="37"/>
      <c r="L31" s="37"/>
      <c r="M31" s="38"/>
      <c r="N31" s="39">
        <f t="shared" si="3"/>
        <v>0</v>
      </c>
      <c r="O31" s="43"/>
      <c r="P31" s="41" t="str">
        <f t="shared" si="2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0"/>
        <v>0</v>
      </c>
      <c r="I32" s="48"/>
      <c r="J32" s="36"/>
      <c r="K32" s="37"/>
      <c r="L32" s="37"/>
      <c r="M32" s="38"/>
      <c r="N32" s="39">
        <f t="shared" si="3"/>
        <v>0</v>
      </c>
      <c r="O32" s="43"/>
      <c r="P32" s="41" t="str">
        <f t="shared" si="2"/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0"/>
        <v>0</v>
      </c>
      <c r="I33" s="48"/>
      <c r="J33" s="36"/>
      <c r="K33" s="37"/>
      <c r="L33" s="37"/>
      <c r="M33" s="38"/>
      <c r="N33" s="39">
        <f t="shared" si="3"/>
        <v>0</v>
      </c>
      <c r="O33" s="43"/>
      <c r="P33" s="41" t="str">
        <f t="shared" si="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0"/>
        <v>0</v>
      </c>
      <c r="I34" s="48"/>
      <c r="J34" s="36"/>
      <c r="K34" s="37"/>
      <c r="L34" s="37"/>
      <c r="M34" s="38"/>
      <c r="N34" s="39">
        <f t="shared" si="3"/>
        <v>0</v>
      </c>
      <c r="O34" s="43"/>
      <c r="P34" s="41" t="str">
        <f t="shared" si="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0"/>
        <v>0</v>
      </c>
      <c r="I35" s="48"/>
      <c r="J35" s="36"/>
      <c r="K35" s="37"/>
      <c r="L35" s="37"/>
      <c r="M35" s="38"/>
      <c r="N35" s="39">
        <f t="shared" si="3"/>
        <v>0</v>
      </c>
      <c r="O35" s="43"/>
      <c r="P35" s="41" t="str">
        <f t="shared" si="2"/>
        <v/>
      </c>
      <c r="Q35" s="2"/>
      <c r="R35" s="76"/>
    </row>
    <row r="36" spans="1:18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8">
      <c r="A37" s="84"/>
      <c r="B37" s="85"/>
      <c r="C37" s="86"/>
      <c r="D37" s="87"/>
      <c r="E37" s="87"/>
      <c r="F37" s="88"/>
      <c r="G37" s="89"/>
      <c r="H37" s="90"/>
      <c r="I37" s="91"/>
      <c r="J37" s="91"/>
      <c r="K37" s="91"/>
      <c r="L37" s="91"/>
      <c r="M37" s="91"/>
      <c r="N37" s="92"/>
      <c r="O37" s="93"/>
      <c r="P37" s="94"/>
    </row>
    <row r="38" spans="1:18">
      <c r="A38" s="60"/>
      <c r="B38" s="78" t="s">
        <v>42</v>
      </c>
      <c r="C38" s="78"/>
      <c r="D38" s="78"/>
      <c r="E38" s="61"/>
      <c r="F38" s="61"/>
      <c r="G38" s="78" t="s">
        <v>44</v>
      </c>
      <c r="H38" s="78"/>
      <c r="I38" s="78"/>
      <c r="J38" s="61"/>
      <c r="K38" s="61"/>
      <c r="L38" s="78" t="s">
        <v>43</v>
      </c>
      <c r="M38" s="78"/>
      <c r="N38" s="78"/>
      <c r="O38" s="61"/>
      <c r="P38" s="94"/>
    </row>
    <row r="39" spans="1:18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94"/>
    </row>
    <row r="40" spans="1:18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37:M37 I23:M35 H11:I11 J11:M12 I17:I22 J13:L22 H12:H35 M18:M22">
      <formula1>0</formula1>
      <formula2>0</formula2>
    </dataValidation>
    <dataValidation type="whole" operator="greaterThanOrEqual" allowBlank="1" showErrorMessage="1" errorTitle="Valore" error="Inserire un numero maggiore o uguale a 0 (zero)!" sqref="N37 N11:N35">
      <formula1>0</formula1>
      <formula2>0</formula2>
    </dataValidation>
    <dataValidation type="textLength" operator="greaterThan" allowBlank="1" showErrorMessage="1" sqref="D37:E37 D23:E35 E19:E21">
      <formula1>1</formula1>
      <formula2>0</formula2>
    </dataValidation>
    <dataValidation type="textLength" operator="greaterThan" sqref="F37 F23:F35 F19:F20">
      <formula1>1</formula1>
      <formula2>0</formula2>
    </dataValidation>
    <dataValidation type="date" operator="greaterThanOrEqual" showErrorMessage="1" errorTitle="Data" error="Inserire una data superiore al 1/11/2000" sqref="B37 B23:B35 B11:B12">
      <formula1>36831</formula1>
      <formula2>0</formula2>
    </dataValidation>
    <dataValidation type="textLength" operator="greaterThan" allowBlank="1" sqref="C37 C23:C35 C12 C2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view="pageBreakPreview" zoomScale="50" zoomScaleSheetLayoutView="50" workbookViewId="0">
      <pane ySplit="5" topLeftCell="A27" activePane="bottomLeft" state="frozen"/>
      <selection pane="bottomLeft" activeCell="R57" sqref="R57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0" t="s">
        <v>0</v>
      </c>
      <c r="C1" s="120"/>
      <c r="D1" s="111" t="s">
        <v>45</v>
      </c>
      <c r="E1" s="111"/>
      <c r="F1" s="51" t="s">
        <v>41</v>
      </c>
      <c r="G1" s="50" t="s">
        <v>60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22880.059999999998</v>
      </c>
      <c r="Q1" s="3" t="s">
        <v>28</v>
      </c>
      <c r="R1" s="157">
        <f>SUM(R12:R23,R25:R29,R31:R46,R49:R57)</f>
        <v>538.5300000000002</v>
      </c>
    </row>
    <row r="2" spans="1:18" s="8" customFormat="1" ht="57.75" customHeight="1">
      <c r="A2" s="4"/>
      <c r="B2" s="110" t="s">
        <v>2</v>
      </c>
      <c r="C2" s="110"/>
      <c r="D2" s="111" t="s">
        <v>46</v>
      </c>
      <c r="E2" s="111"/>
      <c r="F2" s="9"/>
      <c r="G2" s="9"/>
      <c r="N2" s="10" t="s">
        <v>3</v>
      </c>
      <c r="O2" s="11"/>
      <c r="P2" s="12"/>
      <c r="Q2" s="3" t="s">
        <v>27</v>
      </c>
      <c r="R2" s="157"/>
    </row>
    <row r="3" spans="1:18" s="8" customFormat="1" ht="35.25" customHeight="1">
      <c r="A3" s="4"/>
      <c r="B3" s="110" t="s">
        <v>26</v>
      </c>
      <c r="C3" s="110"/>
      <c r="D3" s="111" t="s">
        <v>28</v>
      </c>
      <c r="E3" s="111"/>
      <c r="N3" s="10" t="s">
        <v>4</v>
      </c>
      <c r="O3" s="11"/>
      <c r="P3" s="62">
        <f>+O7</f>
        <v>25928.059999999998</v>
      </c>
      <c r="Q3" s="13"/>
      <c r="R3" s="157">
        <f>SUM(R11,R24,R30,R47:R48,R53)</f>
        <v>634.67000000000007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7"/>
    </row>
    <row r="5" spans="1:18" s="8" customFormat="1" ht="43.5" customHeight="1" thickTop="1" thickBot="1">
      <c r="A5" s="4"/>
      <c r="B5" s="19" t="s">
        <v>6</v>
      </c>
      <c r="C5" s="20"/>
      <c r="D5" s="59">
        <v>46</v>
      </c>
      <c r="E5" s="14"/>
      <c r="F5" s="10" t="s">
        <v>7</v>
      </c>
      <c r="G5" s="79">
        <v>1.75</v>
      </c>
      <c r="N5" s="109" t="s">
        <v>8</v>
      </c>
      <c r="O5" s="109"/>
      <c r="P5" s="58">
        <f>P1-P2-P3-P4</f>
        <v>-3048</v>
      </c>
      <c r="Q5" s="13"/>
      <c r="R5" s="158">
        <f>R1-R3</f>
        <v>-96.139999999999873</v>
      </c>
    </row>
    <row r="6" spans="1:18" s="8" customFormat="1" ht="43.5" customHeight="1" thickTop="1" thickBot="1">
      <c r="A6" s="4"/>
      <c r="B6" s="56" t="s">
        <v>59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46" t="s">
        <v>30</v>
      </c>
      <c r="B7" s="147"/>
      <c r="C7" s="148"/>
      <c r="D7" s="149" t="s">
        <v>11</v>
      </c>
      <c r="E7" s="150"/>
      <c r="F7" s="150"/>
      <c r="G7" s="99">
        <f t="shared" ref="G7:O7" si="0">SUM(G11:G57)</f>
        <v>0</v>
      </c>
      <c r="H7" s="97">
        <f t="shared" si="0"/>
        <v>0</v>
      </c>
      <c r="I7" s="81">
        <f t="shared" si="0"/>
        <v>0</v>
      </c>
      <c r="J7" s="81">
        <f t="shared" si="0"/>
        <v>4986</v>
      </c>
      <c r="K7" s="81">
        <f t="shared" si="0"/>
        <v>5724</v>
      </c>
      <c r="L7" s="81">
        <f t="shared" si="0"/>
        <v>11928.06</v>
      </c>
      <c r="M7" s="82">
        <f t="shared" si="0"/>
        <v>242</v>
      </c>
      <c r="N7" s="80">
        <f t="shared" si="0"/>
        <v>22880.059999999998</v>
      </c>
      <c r="O7" s="83">
        <f t="shared" si="0"/>
        <v>25928.059999999998</v>
      </c>
      <c r="P7" s="13">
        <f>+N7-SUM(H7:M7)</f>
        <v>0</v>
      </c>
    </row>
    <row r="8" spans="1:18" ht="36" customHeight="1" thickTop="1" thickBot="1">
      <c r="A8" s="127"/>
      <c r="B8" s="129" t="s">
        <v>12</v>
      </c>
      <c r="C8" s="129" t="s">
        <v>13</v>
      </c>
      <c r="D8" s="151" t="s">
        <v>25</v>
      </c>
      <c r="E8" s="129" t="s">
        <v>33</v>
      </c>
      <c r="F8" s="153" t="s">
        <v>32</v>
      </c>
      <c r="G8" s="154" t="s">
        <v>15</v>
      </c>
      <c r="H8" s="143" t="s">
        <v>16</v>
      </c>
      <c r="I8" s="113" t="s">
        <v>37</v>
      </c>
      <c r="J8" s="112" t="s">
        <v>39</v>
      </c>
      <c r="K8" s="112" t="s">
        <v>38</v>
      </c>
      <c r="L8" s="144" t="s">
        <v>22</v>
      </c>
      <c r="M8" s="145"/>
      <c r="N8" s="125" t="s">
        <v>17</v>
      </c>
      <c r="O8" s="137" t="s">
        <v>18</v>
      </c>
      <c r="P8" s="123" t="s">
        <v>19</v>
      </c>
      <c r="Q8" s="2"/>
      <c r="R8" s="138" t="s">
        <v>40</v>
      </c>
    </row>
    <row r="9" spans="1:18" ht="36" customHeight="1" thickTop="1" thickBot="1">
      <c r="A9" s="127"/>
      <c r="B9" s="129" t="s">
        <v>12</v>
      </c>
      <c r="C9" s="129"/>
      <c r="D9" s="152"/>
      <c r="E9" s="129"/>
      <c r="F9" s="153"/>
      <c r="G9" s="155"/>
      <c r="H9" s="143" t="s">
        <v>37</v>
      </c>
      <c r="I9" s="113" t="s">
        <v>37</v>
      </c>
      <c r="J9" s="113"/>
      <c r="K9" s="113" t="s">
        <v>36</v>
      </c>
      <c r="L9" s="118" t="s">
        <v>23</v>
      </c>
      <c r="M9" s="142" t="s">
        <v>24</v>
      </c>
      <c r="N9" s="125"/>
      <c r="O9" s="137"/>
      <c r="P9" s="123"/>
      <c r="Q9" s="2"/>
      <c r="R9" s="139"/>
    </row>
    <row r="10" spans="1:18" ht="37.5" customHeight="1" thickTop="1" thickBot="1">
      <c r="A10" s="127"/>
      <c r="B10" s="129"/>
      <c r="C10" s="129"/>
      <c r="D10" s="152"/>
      <c r="E10" s="129"/>
      <c r="F10" s="153"/>
      <c r="G10" s="96" t="s">
        <v>20</v>
      </c>
      <c r="H10" s="143"/>
      <c r="I10" s="113"/>
      <c r="J10" s="113"/>
      <c r="K10" s="113"/>
      <c r="L10" s="141"/>
      <c r="M10" s="122"/>
      <c r="N10" s="125"/>
      <c r="O10" s="137"/>
      <c r="P10" s="123"/>
      <c r="Q10" s="2"/>
      <c r="R10" s="140"/>
    </row>
    <row r="11" spans="1:18" ht="30" customHeight="1" thickTop="1">
      <c r="A11" s="27">
        <v>1</v>
      </c>
      <c r="B11" s="47">
        <v>41511</v>
      </c>
      <c r="C11" s="29" t="s">
        <v>61</v>
      </c>
      <c r="D11" s="30" t="s">
        <v>62</v>
      </c>
      <c r="E11" s="30" t="s">
        <v>63</v>
      </c>
      <c r="F11" s="31" t="s">
        <v>59</v>
      </c>
      <c r="G11" s="95"/>
      <c r="H11" s="33">
        <f t="shared" ref="H11:H54" si="1"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>
        <v>2000</v>
      </c>
      <c r="P11" s="41"/>
      <c r="Q11" s="2"/>
      <c r="R11" s="74">
        <v>51.53</v>
      </c>
    </row>
    <row r="12" spans="1:18" ht="30" customHeight="1">
      <c r="A12" s="42">
        <v>2</v>
      </c>
      <c r="B12" s="47">
        <v>41511</v>
      </c>
      <c r="C12" s="44" t="s">
        <v>61</v>
      </c>
      <c r="D12" s="30" t="s">
        <v>65</v>
      </c>
      <c r="E12" s="30" t="s">
        <v>63</v>
      </c>
      <c r="F12" s="31" t="s">
        <v>59</v>
      </c>
      <c r="G12" s="32"/>
      <c r="H12" s="33">
        <f t="shared" si="1"/>
        <v>0</v>
      </c>
      <c r="I12" s="34"/>
      <c r="J12" s="35">
        <v>61</v>
      </c>
      <c r="K12" s="68"/>
      <c r="L12" s="37"/>
      <c r="M12" s="38"/>
      <c r="N12" s="39">
        <f t="shared" ref="N12:N57" si="2">SUM(H12:M12)</f>
        <v>61</v>
      </c>
      <c r="O12" s="43"/>
      <c r="P12" s="41"/>
      <c r="Q12" s="2"/>
      <c r="R12" s="74">
        <v>1.43</v>
      </c>
    </row>
    <row r="13" spans="1:18" ht="30" customHeight="1">
      <c r="A13" s="42">
        <v>3</v>
      </c>
      <c r="B13" s="28">
        <v>41511</v>
      </c>
      <c r="C13" s="29" t="s">
        <v>61</v>
      </c>
      <c r="D13" s="30" t="s">
        <v>65</v>
      </c>
      <c r="E13" s="30" t="s">
        <v>63</v>
      </c>
      <c r="F13" s="31" t="s">
        <v>59</v>
      </c>
      <c r="G13" s="32"/>
      <c r="H13" s="33">
        <f t="shared" si="1"/>
        <v>0</v>
      </c>
      <c r="I13" s="34"/>
      <c r="J13" s="35">
        <v>280</v>
      </c>
      <c r="K13" s="68"/>
      <c r="L13" s="37"/>
      <c r="M13" s="38"/>
      <c r="N13" s="39">
        <f t="shared" si="2"/>
        <v>280</v>
      </c>
      <c r="O13" s="43"/>
      <c r="P13" s="41" t="str">
        <f t="shared" ref="P13:P41" si="3">IF(F13="Milano","X","")</f>
        <v/>
      </c>
      <c r="Q13" s="2"/>
      <c r="R13" s="75">
        <v>6.54</v>
      </c>
    </row>
    <row r="14" spans="1:18" ht="30" customHeight="1">
      <c r="A14" s="42">
        <v>4</v>
      </c>
      <c r="B14" s="28">
        <v>41511</v>
      </c>
      <c r="C14" s="29" t="s">
        <v>61</v>
      </c>
      <c r="D14" s="30" t="s">
        <v>65</v>
      </c>
      <c r="E14" s="30" t="s">
        <v>63</v>
      </c>
      <c r="F14" s="31" t="s">
        <v>59</v>
      </c>
      <c r="G14" s="32"/>
      <c r="H14" s="33">
        <f t="shared" si="1"/>
        <v>0</v>
      </c>
      <c r="I14" s="34"/>
      <c r="J14" s="35">
        <v>200</v>
      </c>
      <c r="K14" s="68"/>
      <c r="L14" s="37"/>
      <c r="M14" s="38"/>
      <c r="N14" s="39">
        <f t="shared" si="2"/>
        <v>200</v>
      </c>
      <c r="O14" s="43"/>
      <c r="P14" s="41" t="str">
        <f t="shared" si="3"/>
        <v/>
      </c>
      <c r="Q14" s="2"/>
      <c r="R14" s="76">
        <v>4.67</v>
      </c>
    </row>
    <row r="15" spans="1:18" ht="30" customHeight="1">
      <c r="A15" s="42">
        <v>5</v>
      </c>
      <c r="B15" s="28">
        <v>41512</v>
      </c>
      <c r="C15" s="29" t="s">
        <v>61</v>
      </c>
      <c r="D15" s="30" t="s">
        <v>66</v>
      </c>
      <c r="E15" s="30" t="s">
        <v>63</v>
      </c>
      <c r="F15" s="31" t="s">
        <v>59</v>
      </c>
      <c r="G15" s="32"/>
      <c r="H15" s="33">
        <f t="shared" si="1"/>
        <v>0</v>
      </c>
      <c r="I15" s="34"/>
      <c r="J15" s="35">
        <v>55</v>
      </c>
      <c r="K15" s="68"/>
      <c r="L15" s="37"/>
      <c r="M15" s="38"/>
      <c r="N15" s="39">
        <f t="shared" si="2"/>
        <v>55</v>
      </c>
      <c r="O15" s="43"/>
      <c r="P15" s="41" t="str">
        <f t="shared" si="3"/>
        <v/>
      </c>
      <c r="Q15" s="2"/>
      <c r="R15" s="77">
        <v>1.29</v>
      </c>
    </row>
    <row r="16" spans="1:18" ht="30" customHeight="1">
      <c r="A16" s="42">
        <v>6</v>
      </c>
      <c r="B16" s="28">
        <v>41512</v>
      </c>
      <c r="C16" s="29" t="s">
        <v>61</v>
      </c>
      <c r="D16" s="30" t="s">
        <v>65</v>
      </c>
      <c r="E16" s="30" t="s">
        <v>63</v>
      </c>
      <c r="F16" s="31" t="s">
        <v>59</v>
      </c>
      <c r="G16" s="32"/>
      <c r="H16" s="33">
        <f t="shared" si="1"/>
        <v>0</v>
      </c>
      <c r="I16" s="34"/>
      <c r="J16" s="35">
        <v>179</v>
      </c>
      <c r="K16" s="68"/>
      <c r="L16" s="37"/>
      <c r="M16" s="38"/>
      <c r="N16" s="39">
        <f t="shared" si="2"/>
        <v>179</v>
      </c>
      <c r="O16" s="43"/>
      <c r="P16" s="41" t="str">
        <f t="shared" si="3"/>
        <v/>
      </c>
      <c r="Q16" s="2"/>
      <c r="R16" s="76">
        <v>4.18</v>
      </c>
    </row>
    <row r="17" spans="1:18" ht="30" customHeight="1">
      <c r="A17" s="42">
        <v>7</v>
      </c>
      <c r="B17" s="28">
        <v>41512</v>
      </c>
      <c r="C17" s="29" t="s">
        <v>61</v>
      </c>
      <c r="D17" s="30" t="s">
        <v>66</v>
      </c>
      <c r="E17" s="30" t="s">
        <v>63</v>
      </c>
      <c r="F17" s="31" t="s">
        <v>59</v>
      </c>
      <c r="G17" s="32"/>
      <c r="H17" s="33">
        <f t="shared" si="1"/>
        <v>0</v>
      </c>
      <c r="I17" s="34"/>
      <c r="J17" s="35">
        <v>45</v>
      </c>
      <c r="K17" s="68"/>
      <c r="L17" s="37"/>
      <c r="M17" s="38"/>
      <c r="N17" s="39">
        <f t="shared" si="2"/>
        <v>45</v>
      </c>
      <c r="O17" s="43"/>
      <c r="P17" s="41" t="str">
        <f t="shared" si="3"/>
        <v/>
      </c>
      <c r="Q17" s="2"/>
      <c r="R17" s="76">
        <v>1.05</v>
      </c>
    </row>
    <row r="18" spans="1:18" ht="30" customHeight="1">
      <c r="A18" s="42">
        <v>8</v>
      </c>
      <c r="B18" s="28">
        <v>41512</v>
      </c>
      <c r="C18" s="29" t="s">
        <v>61</v>
      </c>
      <c r="D18" s="30" t="s">
        <v>65</v>
      </c>
      <c r="E18" s="30" t="s">
        <v>63</v>
      </c>
      <c r="F18" s="31" t="s">
        <v>59</v>
      </c>
      <c r="G18" s="32"/>
      <c r="H18" s="33">
        <f t="shared" si="1"/>
        <v>0</v>
      </c>
      <c r="I18" s="34"/>
      <c r="J18" s="35">
        <v>450</v>
      </c>
      <c r="K18" s="68"/>
      <c r="L18" s="37"/>
      <c r="M18" s="38"/>
      <c r="N18" s="39">
        <f t="shared" si="2"/>
        <v>450</v>
      </c>
      <c r="O18" s="43"/>
      <c r="P18" s="41" t="str">
        <f t="shared" si="3"/>
        <v/>
      </c>
      <c r="Q18" s="2"/>
      <c r="R18" s="76">
        <v>10.52</v>
      </c>
    </row>
    <row r="19" spans="1:18" ht="30" customHeight="1">
      <c r="A19" s="42">
        <v>9</v>
      </c>
      <c r="B19" s="28">
        <v>41512</v>
      </c>
      <c r="C19" s="44" t="s">
        <v>61</v>
      </c>
      <c r="D19" s="30" t="s">
        <v>65</v>
      </c>
      <c r="E19" s="30" t="s">
        <v>63</v>
      </c>
      <c r="F19" s="46" t="s">
        <v>59</v>
      </c>
      <c r="G19" s="32"/>
      <c r="H19" s="33">
        <f t="shared" si="1"/>
        <v>0</v>
      </c>
      <c r="I19" s="34"/>
      <c r="J19" s="35">
        <v>80</v>
      </c>
      <c r="K19" s="68"/>
      <c r="L19" s="37"/>
      <c r="M19" s="38"/>
      <c r="N19" s="39">
        <f t="shared" si="2"/>
        <v>80</v>
      </c>
      <c r="O19" s="43"/>
      <c r="P19" s="41" t="str">
        <f t="shared" si="3"/>
        <v/>
      </c>
      <c r="Q19" s="2"/>
      <c r="R19" s="76">
        <v>1.87</v>
      </c>
    </row>
    <row r="20" spans="1:18" ht="30" customHeight="1">
      <c r="A20" s="42">
        <v>10</v>
      </c>
      <c r="B20" s="28">
        <v>41513</v>
      </c>
      <c r="C20" s="44" t="s">
        <v>61</v>
      </c>
      <c r="D20" s="30" t="s">
        <v>66</v>
      </c>
      <c r="E20" s="30" t="s">
        <v>63</v>
      </c>
      <c r="F20" s="46" t="s">
        <v>59</v>
      </c>
      <c r="G20" s="32"/>
      <c r="H20" s="33">
        <f t="shared" si="1"/>
        <v>0</v>
      </c>
      <c r="I20" s="34"/>
      <c r="J20" s="35">
        <v>55</v>
      </c>
      <c r="K20" s="68"/>
      <c r="L20" s="37"/>
      <c r="M20" s="38"/>
      <c r="N20" s="39">
        <f t="shared" si="2"/>
        <v>55</v>
      </c>
      <c r="O20" s="43"/>
      <c r="P20" s="41" t="str">
        <f t="shared" si="3"/>
        <v/>
      </c>
      <c r="Q20" s="2"/>
      <c r="R20" s="76">
        <v>1.29</v>
      </c>
    </row>
    <row r="21" spans="1:18" ht="30" customHeight="1">
      <c r="A21" s="42">
        <v>11</v>
      </c>
      <c r="B21" s="28">
        <v>41513</v>
      </c>
      <c r="C21" s="44" t="s">
        <v>61</v>
      </c>
      <c r="D21" s="30" t="s">
        <v>65</v>
      </c>
      <c r="E21" s="30" t="s">
        <v>63</v>
      </c>
      <c r="F21" s="108" t="s">
        <v>59</v>
      </c>
      <c r="G21" s="32"/>
      <c r="H21" s="33">
        <f t="shared" si="1"/>
        <v>0</v>
      </c>
      <c r="I21" s="34"/>
      <c r="J21" s="36">
        <v>50</v>
      </c>
      <c r="K21" s="37"/>
      <c r="L21" s="37"/>
      <c r="M21" s="38"/>
      <c r="N21" s="39">
        <f t="shared" si="2"/>
        <v>50</v>
      </c>
      <c r="O21" s="43"/>
      <c r="P21" s="41" t="str">
        <f t="shared" si="3"/>
        <v/>
      </c>
      <c r="Q21" s="2"/>
      <c r="R21" s="76">
        <v>1.17</v>
      </c>
    </row>
    <row r="22" spans="1:18" ht="30" customHeight="1">
      <c r="A22" s="42">
        <v>12</v>
      </c>
      <c r="B22" s="28">
        <v>41513</v>
      </c>
      <c r="C22" s="44" t="s">
        <v>61</v>
      </c>
      <c r="D22" s="30" t="s">
        <v>65</v>
      </c>
      <c r="E22" s="30" t="s">
        <v>63</v>
      </c>
      <c r="F22" s="108" t="s">
        <v>59</v>
      </c>
      <c r="G22" s="32"/>
      <c r="H22" s="33">
        <f t="shared" si="1"/>
        <v>0</v>
      </c>
      <c r="I22" s="35"/>
      <c r="J22" s="35">
        <v>189</v>
      </c>
      <c r="K22" s="68"/>
      <c r="L22" s="37"/>
      <c r="M22" s="38"/>
      <c r="N22" s="39">
        <f t="shared" si="2"/>
        <v>189</v>
      </c>
      <c r="O22" s="43"/>
      <c r="P22" s="41" t="str">
        <f t="shared" si="3"/>
        <v/>
      </c>
      <c r="Q22" s="2"/>
      <c r="R22" s="76">
        <v>4.42</v>
      </c>
    </row>
    <row r="23" spans="1:18" ht="30" customHeight="1">
      <c r="A23" s="42">
        <v>13</v>
      </c>
      <c r="B23" s="47">
        <v>41513</v>
      </c>
      <c r="C23" s="44" t="s">
        <v>61</v>
      </c>
      <c r="D23" s="49" t="s">
        <v>65</v>
      </c>
      <c r="E23" s="45" t="s">
        <v>63</v>
      </c>
      <c r="F23" s="46" t="s">
        <v>59</v>
      </c>
      <c r="G23" s="32"/>
      <c r="H23" s="33">
        <f t="shared" si="1"/>
        <v>0</v>
      </c>
      <c r="I23" s="48"/>
      <c r="J23" s="36">
        <v>50</v>
      </c>
      <c r="K23" s="37"/>
      <c r="L23" s="37"/>
      <c r="M23" s="38"/>
      <c r="N23" s="39">
        <f t="shared" si="2"/>
        <v>50</v>
      </c>
      <c r="O23" s="43"/>
      <c r="P23" s="41" t="str">
        <f t="shared" si="3"/>
        <v/>
      </c>
      <c r="Q23" s="2"/>
      <c r="R23" s="76">
        <v>1.17</v>
      </c>
    </row>
    <row r="24" spans="1:18" ht="30" customHeight="1">
      <c r="A24" s="42">
        <v>14</v>
      </c>
      <c r="B24" s="47">
        <v>41514</v>
      </c>
      <c r="C24" s="44" t="s">
        <v>61</v>
      </c>
      <c r="D24" s="49" t="s">
        <v>62</v>
      </c>
      <c r="E24" s="45" t="s">
        <v>63</v>
      </c>
      <c r="F24" s="46" t="s">
        <v>59</v>
      </c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>
        <v>2000</v>
      </c>
      <c r="P24" s="41" t="str">
        <f t="shared" si="3"/>
        <v/>
      </c>
      <c r="Q24" s="2"/>
      <c r="R24" s="76">
        <v>51.12</v>
      </c>
    </row>
    <row r="25" spans="1:18" ht="30" customHeight="1">
      <c r="A25" s="42">
        <v>15</v>
      </c>
      <c r="B25" s="47">
        <v>41514</v>
      </c>
      <c r="C25" s="44" t="s">
        <v>61</v>
      </c>
      <c r="D25" s="49" t="s">
        <v>65</v>
      </c>
      <c r="E25" s="45" t="s">
        <v>63</v>
      </c>
      <c r="F25" s="45" t="s">
        <v>59</v>
      </c>
      <c r="G25" s="32"/>
      <c r="H25" s="33">
        <f t="shared" si="1"/>
        <v>0</v>
      </c>
      <c r="I25" s="48"/>
      <c r="J25" s="36">
        <v>200</v>
      </c>
      <c r="K25" s="37"/>
      <c r="L25" s="37"/>
      <c r="M25" s="38"/>
      <c r="N25" s="39">
        <f t="shared" si="2"/>
        <v>200</v>
      </c>
      <c r="O25" s="43"/>
      <c r="P25" s="41" t="str">
        <f t="shared" si="3"/>
        <v/>
      </c>
      <c r="Q25" s="2"/>
      <c r="R25" s="76">
        <v>4.6500000000000004</v>
      </c>
    </row>
    <row r="26" spans="1:18" ht="30" customHeight="1">
      <c r="A26" s="42">
        <v>16</v>
      </c>
      <c r="B26" s="47">
        <v>41514</v>
      </c>
      <c r="C26" s="44" t="s">
        <v>61</v>
      </c>
      <c r="D26" s="49" t="s">
        <v>66</v>
      </c>
      <c r="E26" s="45" t="s">
        <v>63</v>
      </c>
      <c r="F26" s="46" t="s">
        <v>59</v>
      </c>
      <c r="G26" s="32"/>
      <c r="H26" s="33">
        <f t="shared" si="1"/>
        <v>0</v>
      </c>
      <c r="I26" s="48"/>
      <c r="J26" s="36">
        <v>10</v>
      </c>
      <c r="K26" s="37"/>
      <c r="L26" s="37"/>
      <c r="M26" s="38"/>
      <c r="N26" s="39">
        <f t="shared" si="2"/>
        <v>10</v>
      </c>
      <c r="O26" s="43"/>
      <c r="P26" s="41" t="str">
        <f t="shared" si="3"/>
        <v/>
      </c>
      <c r="Q26" s="2"/>
      <c r="R26" s="76">
        <v>0.23</v>
      </c>
    </row>
    <row r="27" spans="1:18" ht="30" customHeight="1">
      <c r="A27" s="42">
        <v>17</v>
      </c>
      <c r="B27" s="47">
        <v>41514</v>
      </c>
      <c r="C27" s="44" t="s">
        <v>61</v>
      </c>
      <c r="D27" s="49" t="s">
        <v>66</v>
      </c>
      <c r="E27" s="45" t="s">
        <v>63</v>
      </c>
      <c r="F27" s="46" t="s">
        <v>59</v>
      </c>
      <c r="G27" s="32"/>
      <c r="H27" s="33">
        <f t="shared" si="1"/>
        <v>0</v>
      </c>
      <c r="I27" s="48"/>
      <c r="J27" s="36">
        <v>45</v>
      </c>
      <c r="K27" s="37"/>
      <c r="L27" s="37"/>
      <c r="M27" s="38"/>
      <c r="N27" s="39">
        <f t="shared" si="2"/>
        <v>45</v>
      </c>
      <c r="O27" s="43"/>
      <c r="P27" s="41" t="str">
        <f t="shared" si="3"/>
        <v/>
      </c>
      <c r="Q27" s="2"/>
      <c r="R27" s="76">
        <v>1.05</v>
      </c>
    </row>
    <row r="28" spans="1:18" ht="30" customHeight="1">
      <c r="A28" s="42">
        <v>18</v>
      </c>
      <c r="B28" s="47">
        <v>41514</v>
      </c>
      <c r="C28" s="44" t="s">
        <v>61</v>
      </c>
      <c r="D28" s="49" t="s">
        <v>65</v>
      </c>
      <c r="E28" s="45" t="s">
        <v>63</v>
      </c>
      <c r="F28" s="46" t="s">
        <v>59</v>
      </c>
      <c r="G28" s="32"/>
      <c r="H28" s="33">
        <f t="shared" si="1"/>
        <v>0</v>
      </c>
      <c r="I28" s="48"/>
      <c r="J28" s="36">
        <v>70</v>
      </c>
      <c r="K28" s="37"/>
      <c r="L28" s="37"/>
      <c r="M28" s="38"/>
      <c r="N28" s="39">
        <f t="shared" si="2"/>
        <v>70</v>
      </c>
      <c r="O28" s="43"/>
      <c r="P28" s="41" t="str">
        <f t="shared" si="3"/>
        <v/>
      </c>
      <c r="Q28" s="2"/>
      <c r="R28" s="76">
        <v>1.63</v>
      </c>
    </row>
    <row r="29" spans="1:18" ht="30" customHeight="1">
      <c r="A29" s="42">
        <v>19</v>
      </c>
      <c r="B29" s="47">
        <v>41514</v>
      </c>
      <c r="C29" s="44" t="s">
        <v>61</v>
      </c>
      <c r="D29" s="49" t="s">
        <v>65</v>
      </c>
      <c r="E29" s="45" t="s">
        <v>63</v>
      </c>
      <c r="F29" s="46" t="s">
        <v>59</v>
      </c>
      <c r="G29" s="32"/>
      <c r="H29" s="33">
        <f t="shared" si="1"/>
        <v>0</v>
      </c>
      <c r="I29" s="48"/>
      <c r="J29" s="36">
        <v>220</v>
      </c>
      <c r="K29" s="37"/>
      <c r="L29" s="37"/>
      <c r="M29" s="38"/>
      <c r="N29" s="39">
        <f t="shared" si="2"/>
        <v>220</v>
      </c>
      <c r="O29" s="43"/>
      <c r="P29" s="41" t="str">
        <f t="shared" si="3"/>
        <v/>
      </c>
      <c r="Q29" s="2"/>
      <c r="R29" s="76">
        <v>5.1100000000000003</v>
      </c>
    </row>
    <row r="30" spans="1:18" ht="30" customHeight="1">
      <c r="A30" s="42">
        <v>20</v>
      </c>
      <c r="B30" s="47">
        <v>41515</v>
      </c>
      <c r="C30" s="44" t="s">
        <v>61</v>
      </c>
      <c r="D30" s="49" t="s">
        <v>62</v>
      </c>
      <c r="E30" s="45" t="s">
        <v>63</v>
      </c>
      <c r="F30" s="46" t="s">
        <v>59</v>
      </c>
      <c r="G30" s="32"/>
      <c r="H30" s="33">
        <f t="shared" si="1"/>
        <v>0</v>
      </c>
      <c r="I30" s="48"/>
      <c r="J30" s="36"/>
      <c r="K30" s="37"/>
      <c r="L30" s="37"/>
      <c r="M30" s="38"/>
      <c r="N30" s="39">
        <f t="shared" si="2"/>
        <v>0</v>
      </c>
      <c r="O30" s="43">
        <v>5000</v>
      </c>
      <c r="P30" s="41" t="str">
        <f t="shared" si="3"/>
        <v/>
      </c>
      <c r="Q30" s="2"/>
      <c r="R30" s="76">
        <v>122.05</v>
      </c>
    </row>
    <row r="31" spans="1:18" ht="30" customHeight="1">
      <c r="A31" s="42">
        <v>21</v>
      </c>
      <c r="B31" s="47">
        <v>41515</v>
      </c>
      <c r="C31" s="44" t="s">
        <v>61</v>
      </c>
      <c r="D31" s="49" t="s">
        <v>65</v>
      </c>
      <c r="E31" s="45" t="s">
        <v>63</v>
      </c>
      <c r="F31" s="70" t="s">
        <v>59</v>
      </c>
      <c r="G31" s="32"/>
      <c r="H31" s="33">
        <f t="shared" si="1"/>
        <v>0</v>
      </c>
      <c r="I31" s="48"/>
      <c r="J31" s="36">
        <v>275</v>
      </c>
      <c r="K31" s="37"/>
      <c r="L31" s="37"/>
      <c r="M31" s="38"/>
      <c r="N31" s="39">
        <f t="shared" si="2"/>
        <v>275</v>
      </c>
      <c r="O31" s="43"/>
      <c r="P31" s="41" t="str">
        <f t="shared" si="3"/>
        <v/>
      </c>
      <c r="Q31" s="2"/>
      <c r="R31" s="76">
        <v>6.38</v>
      </c>
    </row>
    <row r="32" spans="1:18" ht="30" customHeight="1">
      <c r="A32" s="42">
        <v>22</v>
      </c>
      <c r="B32" s="47">
        <v>41515</v>
      </c>
      <c r="C32" s="44" t="s">
        <v>61</v>
      </c>
      <c r="D32" s="49" t="s">
        <v>66</v>
      </c>
      <c r="E32" s="45" t="s">
        <v>63</v>
      </c>
      <c r="F32" s="70" t="s">
        <v>59</v>
      </c>
      <c r="G32" s="32"/>
      <c r="H32" s="33">
        <f t="shared" si="1"/>
        <v>0</v>
      </c>
      <c r="I32" s="48"/>
      <c r="J32" s="36">
        <v>10</v>
      </c>
      <c r="K32" s="37"/>
      <c r="L32" s="37"/>
      <c r="M32" s="38"/>
      <c r="N32" s="39">
        <f t="shared" si="2"/>
        <v>10</v>
      </c>
      <c r="O32" s="43"/>
      <c r="P32" s="41" t="str">
        <f t="shared" si="3"/>
        <v/>
      </c>
      <c r="Q32" s="2"/>
      <c r="R32" s="76">
        <v>0.23</v>
      </c>
    </row>
    <row r="33" spans="1:18" ht="30" customHeight="1">
      <c r="A33" s="42">
        <v>23</v>
      </c>
      <c r="B33" s="47">
        <v>41515</v>
      </c>
      <c r="C33" s="44" t="s">
        <v>61</v>
      </c>
      <c r="D33" s="49" t="s">
        <v>66</v>
      </c>
      <c r="E33" s="45" t="s">
        <v>63</v>
      </c>
      <c r="F33" s="46" t="s">
        <v>59</v>
      </c>
      <c r="G33" s="32"/>
      <c r="H33" s="33">
        <f t="shared" si="1"/>
        <v>0</v>
      </c>
      <c r="I33" s="48"/>
      <c r="J33" s="36">
        <v>45</v>
      </c>
      <c r="K33" s="37"/>
      <c r="L33" s="37"/>
      <c r="M33" s="38"/>
      <c r="N33" s="39">
        <f t="shared" si="2"/>
        <v>45</v>
      </c>
      <c r="O33" s="43"/>
      <c r="P33" s="41" t="str">
        <f t="shared" si="3"/>
        <v/>
      </c>
      <c r="Q33" s="2"/>
      <c r="R33" s="76">
        <v>1.04</v>
      </c>
    </row>
    <row r="34" spans="1:18" ht="30" customHeight="1">
      <c r="A34" s="42">
        <v>24</v>
      </c>
      <c r="B34" s="47">
        <v>41515</v>
      </c>
      <c r="C34" s="44" t="s">
        <v>61</v>
      </c>
      <c r="D34" s="49" t="s">
        <v>66</v>
      </c>
      <c r="E34" s="45" t="s">
        <v>63</v>
      </c>
      <c r="F34" s="46" t="s">
        <v>59</v>
      </c>
      <c r="G34" s="32"/>
      <c r="H34" s="33">
        <f t="shared" si="1"/>
        <v>0</v>
      </c>
      <c r="I34" s="48"/>
      <c r="J34" s="36">
        <v>55</v>
      </c>
      <c r="K34" s="37"/>
      <c r="L34" s="37"/>
      <c r="M34" s="38"/>
      <c r="N34" s="39">
        <f t="shared" si="2"/>
        <v>55</v>
      </c>
      <c r="O34" s="43"/>
      <c r="P34" s="41" t="str">
        <f t="shared" si="3"/>
        <v/>
      </c>
      <c r="Q34" s="2"/>
      <c r="R34" s="76">
        <v>1.28</v>
      </c>
    </row>
    <row r="35" spans="1:18" ht="30" customHeight="1">
      <c r="A35" s="42">
        <v>25</v>
      </c>
      <c r="B35" s="47">
        <v>41515</v>
      </c>
      <c r="C35" s="44" t="s">
        <v>61</v>
      </c>
      <c r="D35" s="49" t="s">
        <v>52</v>
      </c>
      <c r="E35" s="45" t="s">
        <v>63</v>
      </c>
      <c r="F35" s="46" t="s">
        <v>59</v>
      </c>
      <c r="G35" s="32"/>
      <c r="H35" s="33">
        <f t="shared" si="1"/>
        <v>0</v>
      </c>
      <c r="I35" s="48"/>
      <c r="J35" s="36"/>
      <c r="K35" s="37"/>
      <c r="L35" s="37"/>
      <c r="M35" s="38">
        <v>242</v>
      </c>
      <c r="N35" s="39">
        <f t="shared" si="2"/>
        <v>242</v>
      </c>
      <c r="O35" s="43"/>
      <c r="P35" s="41" t="str">
        <f t="shared" si="3"/>
        <v/>
      </c>
      <c r="Q35" s="2"/>
      <c r="R35" s="76">
        <v>5.61</v>
      </c>
    </row>
    <row r="36" spans="1:18" ht="30" customHeight="1">
      <c r="A36" s="42">
        <v>26</v>
      </c>
      <c r="B36" s="47">
        <v>41515</v>
      </c>
      <c r="C36" s="44" t="s">
        <v>61</v>
      </c>
      <c r="D36" s="49" t="s">
        <v>65</v>
      </c>
      <c r="E36" s="45" t="s">
        <v>63</v>
      </c>
      <c r="F36" s="46" t="s">
        <v>59</v>
      </c>
      <c r="G36" s="32"/>
      <c r="H36" s="33">
        <f t="shared" si="1"/>
        <v>0</v>
      </c>
      <c r="I36" s="48"/>
      <c r="J36" s="36">
        <v>180</v>
      </c>
      <c r="K36" s="37"/>
      <c r="L36" s="37"/>
      <c r="M36" s="38"/>
      <c r="N36" s="39">
        <f t="shared" si="2"/>
        <v>180</v>
      </c>
      <c r="O36" s="43"/>
      <c r="P36" s="41" t="str">
        <f t="shared" si="3"/>
        <v/>
      </c>
      <c r="Q36" s="2"/>
      <c r="R36" s="76">
        <v>4.17</v>
      </c>
    </row>
    <row r="37" spans="1:18" ht="30" customHeight="1">
      <c r="A37" s="42">
        <v>27</v>
      </c>
      <c r="B37" s="47">
        <v>41515</v>
      </c>
      <c r="C37" s="44" t="s">
        <v>61</v>
      </c>
      <c r="D37" s="49" t="s">
        <v>65</v>
      </c>
      <c r="E37" s="45" t="s">
        <v>63</v>
      </c>
      <c r="F37" s="46" t="s">
        <v>59</v>
      </c>
      <c r="G37" s="32"/>
      <c r="H37" s="33">
        <f t="shared" si="1"/>
        <v>0</v>
      </c>
      <c r="I37" s="48"/>
      <c r="J37" s="36">
        <v>207</v>
      </c>
      <c r="K37" s="37"/>
      <c r="L37" s="37"/>
      <c r="M37" s="38"/>
      <c r="N37" s="39">
        <f t="shared" si="2"/>
        <v>207</v>
      </c>
      <c r="O37" s="43"/>
      <c r="P37" s="41" t="str">
        <f t="shared" si="3"/>
        <v/>
      </c>
      <c r="Q37" s="2"/>
      <c r="R37" s="76">
        <v>4.8</v>
      </c>
    </row>
    <row r="38" spans="1:18" ht="30" customHeight="1">
      <c r="A38" s="42">
        <v>28</v>
      </c>
      <c r="B38" s="47">
        <v>41515</v>
      </c>
      <c r="C38" s="44" t="s">
        <v>61</v>
      </c>
      <c r="D38" s="49" t="s">
        <v>65</v>
      </c>
      <c r="E38" s="45" t="s">
        <v>63</v>
      </c>
      <c r="F38" s="46" t="s">
        <v>59</v>
      </c>
      <c r="G38" s="32"/>
      <c r="H38" s="33">
        <f t="shared" si="1"/>
        <v>0</v>
      </c>
      <c r="I38" s="48"/>
      <c r="J38" s="36">
        <v>195</v>
      </c>
      <c r="K38" s="37"/>
      <c r="L38" s="37"/>
      <c r="M38" s="38"/>
      <c r="N38" s="39">
        <f t="shared" si="2"/>
        <v>195</v>
      </c>
      <c r="O38" s="43"/>
      <c r="P38" s="41" t="str">
        <f t="shared" si="3"/>
        <v/>
      </c>
      <c r="Q38" s="2"/>
      <c r="R38" s="76">
        <v>4.5199999999999996</v>
      </c>
    </row>
    <row r="39" spans="1:18" ht="30" customHeight="1">
      <c r="A39" s="42">
        <v>29</v>
      </c>
      <c r="B39" s="47">
        <v>41516</v>
      </c>
      <c r="C39" s="44" t="s">
        <v>61</v>
      </c>
      <c r="D39" s="49" t="s">
        <v>66</v>
      </c>
      <c r="E39" s="45" t="s">
        <v>63</v>
      </c>
      <c r="F39" s="45" t="s">
        <v>59</v>
      </c>
      <c r="G39" s="32"/>
      <c r="H39" s="33">
        <f t="shared" si="1"/>
        <v>0</v>
      </c>
      <c r="I39" s="48"/>
      <c r="J39" s="36">
        <v>45</v>
      </c>
      <c r="K39" s="37"/>
      <c r="L39" s="37"/>
      <c r="M39" s="38"/>
      <c r="N39" s="39">
        <f t="shared" si="2"/>
        <v>45</v>
      </c>
      <c r="O39" s="43"/>
      <c r="P39" s="41" t="str">
        <f t="shared" si="3"/>
        <v/>
      </c>
      <c r="Q39" s="2"/>
      <c r="R39" s="76">
        <v>0.7</v>
      </c>
    </row>
    <row r="40" spans="1:18" ht="30" customHeight="1">
      <c r="A40" s="42">
        <v>30</v>
      </c>
      <c r="B40" s="47">
        <v>41516</v>
      </c>
      <c r="C40" s="44" t="s">
        <v>61</v>
      </c>
      <c r="D40" s="49" t="s">
        <v>66</v>
      </c>
      <c r="E40" s="45" t="s">
        <v>63</v>
      </c>
      <c r="F40" s="46" t="s">
        <v>59</v>
      </c>
      <c r="G40" s="32"/>
      <c r="H40" s="33">
        <f t="shared" si="1"/>
        <v>0</v>
      </c>
      <c r="I40" s="48"/>
      <c r="J40" s="36">
        <v>45</v>
      </c>
      <c r="K40" s="37"/>
      <c r="L40" s="37"/>
      <c r="M40" s="38"/>
      <c r="N40" s="39">
        <f t="shared" si="2"/>
        <v>45</v>
      </c>
      <c r="O40" s="43"/>
      <c r="P40" s="41" t="str">
        <f t="shared" si="3"/>
        <v/>
      </c>
      <c r="Q40" s="2"/>
      <c r="R40" s="76">
        <v>0.7</v>
      </c>
    </row>
    <row r="41" spans="1:18" ht="30" customHeight="1">
      <c r="A41" s="42">
        <v>31</v>
      </c>
      <c r="B41" s="47">
        <v>41516</v>
      </c>
      <c r="C41" s="44" t="s">
        <v>61</v>
      </c>
      <c r="D41" s="49" t="s">
        <v>66</v>
      </c>
      <c r="E41" s="45" t="s">
        <v>63</v>
      </c>
      <c r="F41" s="46" t="s">
        <v>59</v>
      </c>
      <c r="G41" s="32"/>
      <c r="H41" s="33">
        <f t="shared" si="1"/>
        <v>0</v>
      </c>
      <c r="I41" s="48"/>
      <c r="J41" s="36">
        <v>10</v>
      </c>
      <c r="K41" s="37"/>
      <c r="L41" s="37"/>
      <c r="M41" s="38"/>
      <c r="N41" s="39">
        <f t="shared" si="2"/>
        <v>10</v>
      </c>
      <c r="O41" s="43"/>
      <c r="P41" s="41" t="str">
        <f t="shared" si="3"/>
        <v/>
      </c>
      <c r="Q41" s="2"/>
      <c r="R41" s="76">
        <v>0.23</v>
      </c>
    </row>
    <row r="42" spans="1:18" ht="30" customHeight="1">
      <c r="A42" s="42">
        <v>32</v>
      </c>
      <c r="B42" s="47">
        <v>41516</v>
      </c>
      <c r="C42" s="44" t="s">
        <v>61</v>
      </c>
      <c r="D42" s="49" t="s">
        <v>65</v>
      </c>
      <c r="E42" s="45" t="s">
        <v>63</v>
      </c>
      <c r="F42" s="46" t="s">
        <v>59</v>
      </c>
      <c r="G42" s="32"/>
      <c r="H42" s="33">
        <f t="shared" si="1"/>
        <v>0</v>
      </c>
      <c r="I42" s="48"/>
      <c r="J42" s="36">
        <v>300</v>
      </c>
      <c r="K42" s="37"/>
      <c r="L42" s="37"/>
      <c r="M42" s="38"/>
      <c r="N42" s="39">
        <f t="shared" si="2"/>
        <v>300</v>
      </c>
      <c r="O42" s="43"/>
      <c r="P42" s="41" t="str">
        <f t="shared" ref="P42:P57" si="4">IF(F42="Milano","X","")</f>
        <v/>
      </c>
      <c r="Q42" s="2"/>
      <c r="R42" s="76">
        <v>7</v>
      </c>
    </row>
    <row r="43" spans="1:18" ht="30" customHeight="1">
      <c r="A43" s="42">
        <v>33</v>
      </c>
      <c r="B43" s="47">
        <v>41516</v>
      </c>
      <c r="C43" s="44" t="s">
        <v>61</v>
      </c>
      <c r="D43" s="49" t="s">
        <v>65</v>
      </c>
      <c r="E43" s="45" t="s">
        <v>63</v>
      </c>
      <c r="F43" s="46" t="s">
        <v>59</v>
      </c>
      <c r="G43" s="32"/>
      <c r="H43" s="33">
        <f t="shared" si="1"/>
        <v>0</v>
      </c>
      <c r="I43" s="48"/>
      <c r="J43" s="36">
        <v>185</v>
      </c>
      <c r="K43" s="37"/>
      <c r="L43" s="37"/>
      <c r="M43" s="38"/>
      <c r="N43" s="39">
        <f t="shared" si="2"/>
        <v>185</v>
      </c>
      <c r="O43" s="43"/>
      <c r="P43" s="41" t="str">
        <f t="shared" si="4"/>
        <v/>
      </c>
      <c r="Q43" s="2"/>
      <c r="R43" s="76">
        <v>4.32</v>
      </c>
    </row>
    <row r="44" spans="1:18" ht="30" customHeight="1">
      <c r="A44" s="42">
        <v>34</v>
      </c>
      <c r="B44" s="47">
        <v>41516</v>
      </c>
      <c r="C44" s="44" t="s">
        <v>61</v>
      </c>
      <c r="D44" s="49" t="s">
        <v>65</v>
      </c>
      <c r="E44" s="45" t="s">
        <v>63</v>
      </c>
      <c r="F44" s="46" t="s">
        <v>59</v>
      </c>
      <c r="G44" s="32"/>
      <c r="H44" s="33">
        <f t="shared" si="1"/>
        <v>0</v>
      </c>
      <c r="I44" s="48"/>
      <c r="J44" s="36">
        <v>220</v>
      </c>
      <c r="K44" s="37"/>
      <c r="L44" s="37"/>
      <c r="M44" s="38"/>
      <c r="N44" s="39">
        <f t="shared" si="2"/>
        <v>220</v>
      </c>
      <c r="O44" s="43"/>
      <c r="P44" s="41" t="str">
        <f t="shared" si="4"/>
        <v/>
      </c>
      <c r="Q44" s="2"/>
      <c r="R44" s="76">
        <v>5.14</v>
      </c>
    </row>
    <row r="45" spans="1:18" ht="30" customHeight="1">
      <c r="A45" s="42">
        <v>35</v>
      </c>
      <c r="B45" s="47">
        <v>41516</v>
      </c>
      <c r="C45" s="44" t="s">
        <v>61</v>
      </c>
      <c r="D45" s="49" t="s">
        <v>65</v>
      </c>
      <c r="E45" s="45" t="s">
        <v>63</v>
      </c>
      <c r="F45" s="46" t="s">
        <v>59</v>
      </c>
      <c r="G45" s="32"/>
      <c r="H45" s="33">
        <f t="shared" si="1"/>
        <v>0</v>
      </c>
      <c r="I45" s="48"/>
      <c r="J45" s="36">
        <v>100</v>
      </c>
      <c r="K45" s="37"/>
      <c r="L45" s="37"/>
      <c r="M45" s="38"/>
      <c r="N45" s="39">
        <f t="shared" si="2"/>
        <v>100</v>
      </c>
      <c r="O45" s="43"/>
      <c r="P45" s="41" t="str">
        <f t="shared" si="4"/>
        <v/>
      </c>
      <c r="Q45" s="2"/>
      <c r="R45" s="76">
        <v>2.34</v>
      </c>
    </row>
    <row r="46" spans="1:18" ht="30" customHeight="1">
      <c r="A46" s="42">
        <v>36</v>
      </c>
      <c r="B46" s="47">
        <v>41517</v>
      </c>
      <c r="C46" s="44" t="s">
        <v>61</v>
      </c>
      <c r="D46" s="49" t="s">
        <v>65</v>
      </c>
      <c r="E46" s="45" t="s">
        <v>63</v>
      </c>
      <c r="F46" s="46" t="s">
        <v>59</v>
      </c>
      <c r="G46" s="32"/>
      <c r="H46" s="33">
        <f t="shared" si="1"/>
        <v>0</v>
      </c>
      <c r="I46" s="48"/>
      <c r="J46" s="36">
        <v>140</v>
      </c>
      <c r="K46" s="37"/>
      <c r="L46" s="37"/>
      <c r="M46" s="38"/>
      <c r="N46" s="39">
        <f t="shared" si="2"/>
        <v>140</v>
      </c>
      <c r="O46" s="43"/>
      <c r="P46" s="41" t="str">
        <f t="shared" si="4"/>
        <v/>
      </c>
      <c r="Q46" s="2"/>
      <c r="R46" s="76">
        <v>3.29</v>
      </c>
    </row>
    <row r="47" spans="1:18" ht="30" customHeight="1">
      <c r="A47" s="42">
        <v>37</v>
      </c>
      <c r="B47" s="47">
        <v>41518</v>
      </c>
      <c r="C47" s="44" t="s">
        <v>61</v>
      </c>
      <c r="D47" s="49" t="s">
        <v>62</v>
      </c>
      <c r="E47" s="45" t="s">
        <v>63</v>
      </c>
      <c r="F47" s="46" t="s">
        <v>59</v>
      </c>
      <c r="G47" s="32"/>
      <c r="H47" s="33">
        <f t="shared" si="1"/>
        <v>0</v>
      </c>
      <c r="I47" s="48"/>
      <c r="J47" s="36"/>
      <c r="K47" s="37"/>
      <c r="L47" s="37"/>
      <c r="M47" s="38"/>
      <c r="N47" s="39">
        <f t="shared" si="2"/>
        <v>0</v>
      </c>
      <c r="O47" s="43">
        <v>2000</v>
      </c>
      <c r="P47" s="41" t="str">
        <f t="shared" si="4"/>
        <v/>
      </c>
      <c r="Q47" s="2"/>
      <c r="R47" s="76">
        <v>51.68</v>
      </c>
    </row>
    <row r="48" spans="1:18" ht="30" customHeight="1">
      <c r="A48" s="42">
        <v>38</v>
      </c>
      <c r="B48" s="47">
        <v>41518</v>
      </c>
      <c r="C48" s="44" t="s">
        <v>61</v>
      </c>
      <c r="D48" s="49" t="s">
        <v>62</v>
      </c>
      <c r="E48" s="45" t="s">
        <v>63</v>
      </c>
      <c r="F48" s="46" t="s">
        <v>59</v>
      </c>
      <c r="G48" s="32"/>
      <c r="H48" s="33">
        <f t="shared" si="1"/>
        <v>0</v>
      </c>
      <c r="I48" s="48"/>
      <c r="J48" s="36"/>
      <c r="K48" s="37"/>
      <c r="L48" s="37"/>
      <c r="M48" s="38"/>
      <c r="N48" s="39">
        <f t="shared" si="2"/>
        <v>0</v>
      </c>
      <c r="O48" s="43">
        <v>3000</v>
      </c>
      <c r="P48" s="41" t="str">
        <f t="shared" si="4"/>
        <v/>
      </c>
      <c r="Q48" s="2"/>
      <c r="R48" s="76">
        <v>75.37</v>
      </c>
    </row>
    <row r="49" spans="1:18" ht="30" customHeight="1">
      <c r="A49" s="42">
        <v>39</v>
      </c>
      <c r="B49" s="47">
        <v>41518</v>
      </c>
      <c r="C49" s="44" t="s">
        <v>61</v>
      </c>
      <c r="D49" s="49" t="s">
        <v>64</v>
      </c>
      <c r="E49" s="45" t="s">
        <v>63</v>
      </c>
      <c r="F49" s="46" t="s">
        <v>59</v>
      </c>
      <c r="G49" s="32"/>
      <c r="H49" s="33">
        <f t="shared" si="1"/>
        <v>0</v>
      </c>
      <c r="I49" s="48"/>
      <c r="J49" s="36"/>
      <c r="K49" s="37">
        <v>5439</v>
      </c>
      <c r="L49" s="37"/>
      <c r="M49" s="38"/>
      <c r="N49" s="39">
        <f t="shared" si="2"/>
        <v>5439</v>
      </c>
      <c r="O49" s="43"/>
      <c r="P49" s="41" t="str">
        <f t="shared" si="4"/>
        <v/>
      </c>
      <c r="Q49" s="2"/>
      <c r="R49" s="76">
        <v>127.64</v>
      </c>
    </row>
    <row r="50" spans="1:18" ht="30" customHeight="1">
      <c r="A50" s="42">
        <v>40</v>
      </c>
      <c r="B50" s="47">
        <v>41518</v>
      </c>
      <c r="C50" s="44" t="s">
        <v>61</v>
      </c>
      <c r="D50" s="49" t="s">
        <v>65</v>
      </c>
      <c r="E50" s="45" t="s">
        <v>63</v>
      </c>
      <c r="F50" s="46" t="s">
        <v>59</v>
      </c>
      <c r="G50" s="32"/>
      <c r="H50" s="33">
        <f t="shared" si="1"/>
        <v>0</v>
      </c>
      <c r="I50" s="48"/>
      <c r="J50" s="36">
        <v>120</v>
      </c>
      <c r="K50" s="37"/>
      <c r="L50" s="37"/>
      <c r="M50" s="38"/>
      <c r="N50" s="39">
        <f t="shared" si="2"/>
        <v>120</v>
      </c>
      <c r="O50" s="43"/>
      <c r="P50" s="41" t="str">
        <f t="shared" si="4"/>
        <v/>
      </c>
      <c r="Q50" s="2"/>
      <c r="R50" s="76">
        <v>2.82</v>
      </c>
    </row>
    <row r="51" spans="1:18" ht="30" customHeight="1">
      <c r="A51" s="42">
        <v>41</v>
      </c>
      <c r="B51" s="47">
        <v>41518</v>
      </c>
      <c r="C51" s="44" t="s">
        <v>61</v>
      </c>
      <c r="D51" s="49" t="s">
        <v>66</v>
      </c>
      <c r="E51" s="45" t="s">
        <v>63</v>
      </c>
      <c r="F51" s="46" t="s">
        <v>59</v>
      </c>
      <c r="G51" s="32"/>
      <c r="H51" s="33">
        <f t="shared" si="1"/>
        <v>0</v>
      </c>
      <c r="I51" s="48"/>
      <c r="J51" s="36">
        <v>50</v>
      </c>
      <c r="K51" s="37"/>
      <c r="L51" s="37"/>
      <c r="M51" s="38"/>
      <c r="N51" s="39">
        <f t="shared" si="2"/>
        <v>50</v>
      </c>
      <c r="O51" s="43"/>
      <c r="P51" s="41" t="str">
        <f t="shared" si="4"/>
        <v/>
      </c>
      <c r="Q51" s="2"/>
      <c r="R51" s="76">
        <v>1.17</v>
      </c>
    </row>
    <row r="52" spans="1:18" ht="30" customHeight="1">
      <c r="A52" s="42">
        <v>42</v>
      </c>
      <c r="B52" s="47">
        <v>41518</v>
      </c>
      <c r="C52" s="44" t="s">
        <v>61</v>
      </c>
      <c r="D52" s="49" t="s">
        <v>66</v>
      </c>
      <c r="E52" s="45" t="s">
        <v>63</v>
      </c>
      <c r="F52" s="46" t="s">
        <v>59</v>
      </c>
      <c r="G52" s="32"/>
      <c r="H52" s="33">
        <f t="shared" si="1"/>
        <v>0</v>
      </c>
      <c r="I52" s="48"/>
      <c r="J52" s="36">
        <v>25</v>
      </c>
      <c r="K52" s="37"/>
      <c r="L52" s="37"/>
      <c r="M52" s="38"/>
      <c r="N52" s="39">
        <f t="shared" si="2"/>
        <v>25</v>
      </c>
      <c r="O52" s="43"/>
      <c r="P52" s="41" t="str">
        <f t="shared" si="4"/>
        <v/>
      </c>
      <c r="Q52" s="2"/>
      <c r="R52" s="76">
        <v>0.59</v>
      </c>
    </row>
    <row r="53" spans="1:18" ht="30" customHeight="1">
      <c r="A53" s="42">
        <v>43</v>
      </c>
      <c r="B53" s="47">
        <v>41518</v>
      </c>
      <c r="C53" s="44" t="s">
        <v>61</v>
      </c>
      <c r="D53" s="49" t="s">
        <v>58</v>
      </c>
      <c r="E53" s="45" t="s">
        <v>63</v>
      </c>
      <c r="F53" s="46" t="s">
        <v>59</v>
      </c>
      <c r="G53" s="32"/>
      <c r="H53" s="33">
        <f t="shared" si="1"/>
        <v>0</v>
      </c>
      <c r="I53" s="48"/>
      <c r="J53" s="36"/>
      <c r="K53" s="37"/>
      <c r="L53" s="37">
        <v>11928.06</v>
      </c>
      <c r="M53" s="38"/>
      <c r="N53" s="39">
        <f t="shared" si="2"/>
        <v>11928.06</v>
      </c>
      <c r="O53" s="43">
        <v>11928.06</v>
      </c>
      <c r="P53" s="41" t="str">
        <f t="shared" si="4"/>
        <v/>
      </c>
      <c r="Q53" s="2"/>
      <c r="R53" s="76">
        <v>282.92</v>
      </c>
    </row>
    <row r="54" spans="1:18" ht="30" customHeight="1">
      <c r="A54" s="42">
        <v>44</v>
      </c>
      <c r="B54" s="47">
        <v>41518</v>
      </c>
      <c r="C54" s="44" t="s">
        <v>61</v>
      </c>
      <c r="D54" s="49" t="s">
        <v>65</v>
      </c>
      <c r="E54" s="45" t="s">
        <v>63</v>
      </c>
      <c r="F54" s="46" t="s">
        <v>59</v>
      </c>
      <c r="G54" s="32"/>
      <c r="H54" s="33">
        <f t="shared" si="1"/>
        <v>0</v>
      </c>
      <c r="I54" s="48"/>
      <c r="J54" s="36">
        <v>120</v>
      </c>
      <c r="K54" s="37"/>
      <c r="L54" s="37"/>
      <c r="M54" s="38"/>
      <c r="N54" s="39">
        <f t="shared" si="2"/>
        <v>120</v>
      </c>
      <c r="O54" s="43"/>
      <c r="P54" s="41" t="str">
        <f t="shared" si="4"/>
        <v/>
      </c>
      <c r="Q54" s="2"/>
      <c r="R54" s="76">
        <v>2.82</v>
      </c>
    </row>
    <row r="55" spans="1:18" ht="30" customHeight="1">
      <c r="A55" s="42">
        <v>45</v>
      </c>
      <c r="B55" s="47">
        <v>41517</v>
      </c>
      <c r="C55" s="44" t="s">
        <v>61</v>
      </c>
      <c r="D55" s="49" t="s">
        <v>65</v>
      </c>
      <c r="E55" s="45" t="s">
        <v>63</v>
      </c>
      <c r="F55" s="46" t="s">
        <v>59</v>
      </c>
      <c r="G55" s="32"/>
      <c r="H55" s="33"/>
      <c r="I55" s="48"/>
      <c r="J55" s="36">
        <v>140</v>
      </c>
      <c r="K55" s="37"/>
      <c r="L55" s="37"/>
      <c r="M55" s="38"/>
      <c r="N55" s="39">
        <f t="shared" si="2"/>
        <v>140</v>
      </c>
      <c r="O55" s="43"/>
      <c r="P55" s="41" t="str">
        <f t="shared" si="4"/>
        <v/>
      </c>
      <c r="Q55" s="2"/>
      <c r="R55" s="76">
        <v>3.29</v>
      </c>
    </row>
    <row r="56" spans="1:18" ht="30" customHeight="1">
      <c r="A56" s="42"/>
      <c r="B56" s="47">
        <v>41518</v>
      </c>
      <c r="C56" s="44" t="s">
        <v>61</v>
      </c>
      <c r="D56" s="49" t="s">
        <v>69</v>
      </c>
      <c r="E56" s="45" t="s">
        <v>63</v>
      </c>
      <c r="F56" s="46" t="s">
        <v>59</v>
      </c>
      <c r="G56" s="32"/>
      <c r="H56" s="33"/>
      <c r="I56" s="48"/>
      <c r="J56" s="36"/>
      <c r="K56" s="37">
        <v>285</v>
      </c>
      <c r="L56" s="37"/>
      <c r="M56" s="38"/>
      <c r="N56" s="39">
        <f t="shared" si="2"/>
        <v>285</v>
      </c>
      <c r="O56" s="43"/>
      <c r="P56" s="41" t="str">
        <f t="shared" si="4"/>
        <v/>
      </c>
      <c r="Q56" s="2"/>
      <c r="R56" s="76">
        <v>6.69</v>
      </c>
    </row>
    <row r="57" spans="1:18" ht="30" customHeight="1">
      <c r="A57" s="42">
        <v>46</v>
      </c>
      <c r="B57" s="47">
        <v>41518</v>
      </c>
      <c r="C57" s="44" t="s">
        <v>61</v>
      </c>
      <c r="D57" s="49" t="s">
        <v>65</v>
      </c>
      <c r="E57" s="45" t="s">
        <v>63</v>
      </c>
      <c r="F57" s="46" t="s">
        <v>59</v>
      </c>
      <c r="G57" s="32"/>
      <c r="H57" s="33">
        <f>IF($D$3="si",($G$5/$G$6*G57),IF($D$3="no",G57*$G$4,0))</f>
        <v>0</v>
      </c>
      <c r="I57" s="48"/>
      <c r="J57" s="36">
        <v>280</v>
      </c>
      <c r="K57" s="37"/>
      <c r="L57" s="37"/>
      <c r="M57" s="38"/>
      <c r="N57" s="39">
        <f t="shared" si="2"/>
        <v>280</v>
      </c>
      <c r="O57" s="43"/>
      <c r="P57" s="41" t="str">
        <f t="shared" si="4"/>
        <v/>
      </c>
      <c r="Q57" s="2"/>
      <c r="R57" s="76">
        <v>6.57</v>
      </c>
    </row>
    <row r="58" spans="1:18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</row>
    <row r="59" spans="1:18">
      <c r="A59" s="84"/>
      <c r="B59" s="85"/>
      <c r="C59" s="86"/>
      <c r="D59" s="87"/>
      <c r="E59" s="87"/>
      <c r="F59" s="88"/>
      <c r="G59" s="89"/>
      <c r="H59" s="90"/>
      <c r="I59" s="91"/>
      <c r="J59" s="91"/>
      <c r="K59" s="91"/>
      <c r="L59" s="91"/>
      <c r="M59" s="91"/>
      <c r="N59" s="92"/>
      <c r="O59" s="93"/>
      <c r="P59" s="94"/>
    </row>
    <row r="60" spans="1:18">
      <c r="A60" s="60"/>
      <c r="B60" s="78" t="s">
        <v>42</v>
      </c>
      <c r="C60" s="78"/>
      <c r="D60" s="78"/>
      <c r="E60" s="61"/>
      <c r="F60" s="61"/>
      <c r="G60" s="78" t="s">
        <v>44</v>
      </c>
      <c r="H60" s="78"/>
      <c r="I60" s="78"/>
      <c r="J60" s="61"/>
      <c r="K60" s="61"/>
      <c r="L60" s="78" t="s">
        <v>43</v>
      </c>
      <c r="M60" s="78"/>
      <c r="N60" s="78"/>
      <c r="O60" s="61"/>
      <c r="P60" s="94"/>
    </row>
    <row r="61" spans="1:18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94"/>
    </row>
    <row r="62" spans="1:18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</sheetData>
  <sortState ref="B11:O55">
    <sortCondition ref="B55"/>
  </sortState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3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9 C12 C23:C57">
      <formula1>1</formula1>
      <formula2>0</formula2>
    </dataValidation>
    <dataValidation type="date" operator="greaterThanOrEqual" showErrorMessage="1" errorTitle="Data" error="Inserire una data superiore al 1/11/2000" sqref="B11:B12 B59 B23:B57">
      <formula1>36831</formula1>
      <formula2>0</formula2>
    </dataValidation>
    <dataValidation type="textLength" operator="greaterThan" sqref="F19:F20 F59 F23:F57">
      <formula1>1</formula1>
      <formula2>0</formula2>
    </dataValidation>
    <dataValidation type="textLength" operator="greaterThan" allowBlank="1" showErrorMessage="1" sqref="E19:E21 D59:E59 D23:E5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9 N11:N57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7 H59:M59 J13:L22 I17:I22 J11:M12 H11:I11 I23:M57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F14" sqref="F14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0" t="s">
        <v>0</v>
      </c>
      <c r="C1" s="120"/>
      <c r="D1" s="111" t="s">
        <v>45</v>
      </c>
      <c r="E1" s="111"/>
      <c r="F1" s="51" t="s">
        <v>41</v>
      </c>
      <c r="G1" s="50" t="s">
        <v>71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7.5</v>
      </c>
      <c r="Q1" s="3" t="s">
        <v>28</v>
      </c>
      <c r="R1" s="157">
        <f>R11</f>
        <v>2.81</v>
      </c>
    </row>
    <row r="2" spans="1:18" s="8" customFormat="1" ht="57.75" customHeight="1">
      <c r="A2" s="4"/>
      <c r="B2" s="110" t="s">
        <v>2</v>
      </c>
      <c r="C2" s="110"/>
      <c r="D2" s="111" t="s">
        <v>46</v>
      </c>
      <c r="E2" s="111"/>
      <c r="F2" s="9"/>
      <c r="G2" s="9"/>
      <c r="N2" s="10" t="s">
        <v>3</v>
      </c>
      <c r="O2" s="11"/>
      <c r="P2" s="12"/>
      <c r="Q2" s="3" t="s">
        <v>27</v>
      </c>
      <c r="R2" s="157"/>
    </row>
    <row r="3" spans="1:18" s="8" customFormat="1" ht="35.25" customHeight="1">
      <c r="A3" s="4"/>
      <c r="B3" s="110" t="s">
        <v>26</v>
      </c>
      <c r="C3" s="110"/>
      <c r="D3" s="111" t="s">
        <v>28</v>
      </c>
      <c r="E3" s="111"/>
      <c r="N3" s="10" t="s">
        <v>4</v>
      </c>
      <c r="O3" s="11"/>
      <c r="P3" s="62">
        <f>+O7</f>
        <v>7.5</v>
      </c>
      <c r="Q3" s="13"/>
      <c r="R3" s="157">
        <f>R11</f>
        <v>2.81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7"/>
    </row>
    <row r="5" spans="1:18" s="8" customFormat="1" ht="43.5" customHeight="1" thickTop="1" thickBot="1">
      <c r="A5" s="4"/>
      <c r="B5" s="19" t="s">
        <v>6</v>
      </c>
      <c r="C5" s="20"/>
      <c r="D5" s="59">
        <v>1</v>
      </c>
      <c r="E5" s="14"/>
      <c r="F5" s="10" t="s">
        <v>7</v>
      </c>
      <c r="G5" s="79">
        <v>1.75</v>
      </c>
      <c r="N5" s="109" t="s">
        <v>8</v>
      </c>
      <c r="O5" s="109"/>
      <c r="P5" s="58">
        <f>P1-P2-P3-P4</f>
        <v>0</v>
      </c>
      <c r="Q5" s="13"/>
      <c r="R5" s="157">
        <f>R1-R3</f>
        <v>0</v>
      </c>
    </row>
    <row r="6" spans="1:18" s="8" customFormat="1" ht="43.5" customHeight="1" thickTop="1" thickBot="1">
      <c r="A6" s="4"/>
      <c r="B6" s="56" t="s">
        <v>70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46" t="s">
        <v>30</v>
      </c>
      <c r="B7" s="147"/>
      <c r="C7" s="148"/>
      <c r="D7" s="149" t="s">
        <v>11</v>
      </c>
      <c r="E7" s="150"/>
      <c r="F7" s="150"/>
      <c r="G7" s="99">
        <f t="shared" ref="G7:K7" si="0">SUM(G11:G55)</f>
        <v>0</v>
      </c>
      <c r="H7" s="97">
        <f t="shared" si="0"/>
        <v>0</v>
      </c>
      <c r="I7" s="81">
        <f>SUM(I11:I55)</f>
        <v>0</v>
      </c>
      <c r="J7" s="81">
        <f>SUM(J11:J55)</f>
        <v>0</v>
      </c>
      <c r="K7" s="81">
        <f t="shared" si="0"/>
        <v>0</v>
      </c>
      <c r="L7" s="81">
        <f>SUM(L11:L55)</f>
        <v>0</v>
      </c>
      <c r="M7" s="82">
        <f>SUM(M11:M55)</f>
        <v>7.5</v>
      </c>
      <c r="N7" s="80">
        <f>SUM(N11:N55)</f>
        <v>7.5</v>
      </c>
      <c r="O7" s="83">
        <f>SUM(O11:O55)</f>
        <v>7.5</v>
      </c>
      <c r="P7" s="13">
        <f>+N7-SUM(H7:M7)</f>
        <v>0</v>
      </c>
    </row>
    <row r="8" spans="1:18" ht="36" customHeight="1" thickTop="1" thickBot="1">
      <c r="A8" s="127"/>
      <c r="B8" s="129" t="s">
        <v>12</v>
      </c>
      <c r="C8" s="129" t="s">
        <v>13</v>
      </c>
      <c r="D8" s="151" t="s">
        <v>25</v>
      </c>
      <c r="E8" s="129" t="s">
        <v>33</v>
      </c>
      <c r="F8" s="153" t="s">
        <v>32</v>
      </c>
      <c r="G8" s="154" t="s">
        <v>15</v>
      </c>
      <c r="H8" s="143" t="s">
        <v>16</v>
      </c>
      <c r="I8" s="113" t="s">
        <v>37</v>
      </c>
      <c r="J8" s="112" t="s">
        <v>39</v>
      </c>
      <c r="K8" s="112" t="s">
        <v>38</v>
      </c>
      <c r="L8" s="144" t="s">
        <v>22</v>
      </c>
      <c r="M8" s="145"/>
      <c r="N8" s="125" t="s">
        <v>17</v>
      </c>
      <c r="O8" s="137" t="s">
        <v>18</v>
      </c>
      <c r="P8" s="123" t="s">
        <v>19</v>
      </c>
      <c r="Q8" s="2"/>
      <c r="R8" s="138" t="s">
        <v>40</v>
      </c>
    </row>
    <row r="9" spans="1:18" ht="36" customHeight="1" thickTop="1" thickBot="1">
      <c r="A9" s="127"/>
      <c r="B9" s="129" t="s">
        <v>12</v>
      </c>
      <c r="C9" s="129"/>
      <c r="D9" s="152"/>
      <c r="E9" s="129"/>
      <c r="F9" s="153"/>
      <c r="G9" s="155"/>
      <c r="H9" s="143" t="s">
        <v>37</v>
      </c>
      <c r="I9" s="113" t="s">
        <v>37</v>
      </c>
      <c r="J9" s="113"/>
      <c r="K9" s="113" t="s">
        <v>36</v>
      </c>
      <c r="L9" s="118" t="s">
        <v>23</v>
      </c>
      <c r="M9" s="142" t="s">
        <v>24</v>
      </c>
      <c r="N9" s="125"/>
      <c r="O9" s="137"/>
      <c r="P9" s="123"/>
      <c r="Q9" s="2"/>
      <c r="R9" s="139"/>
    </row>
    <row r="10" spans="1:18" ht="37.5" customHeight="1" thickTop="1" thickBot="1">
      <c r="A10" s="127"/>
      <c r="B10" s="129"/>
      <c r="C10" s="129"/>
      <c r="D10" s="152"/>
      <c r="E10" s="129"/>
      <c r="F10" s="153"/>
      <c r="G10" s="96" t="s">
        <v>20</v>
      </c>
      <c r="H10" s="143"/>
      <c r="I10" s="113"/>
      <c r="J10" s="113"/>
      <c r="K10" s="113"/>
      <c r="L10" s="141"/>
      <c r="M10" s="122"/>
      <c r="N10" s="125"/>
      <c r="O10" s="137"/>
      <c r="P10" s="123"/>
      <c r="Q10" s="2"/>
      <c r="R10" s="140"/>
    </row>
    <row r="11" spans="1:18" ht="30" customHeight="1" thickTop="1">
      <c r="A11" s="27">
        <v>1</v>
      </c>
      <c r="B11" s="47">
        <v>41519</v>
      </c>
      <c r="C11" s="29" t="s">
        <v>67</v>
      </c>
      <c r="D11" s="30" t="s">
        <v>52</v>
      </c>
      <c r="E11" s="30" t="s">
        <v>72</v>
      </c>
      <c r="F11" s="31" t="s">
        <v>70</v>
      </c>
      <c r="G11" s="95"/>
      <c r="H11" s="33">
        <f>IF($D$3="si",($G$5/$G$6*G11),IF($D$3="no",G11*$G$4,0))</f>
        <v>0</v>
      </c>
      <c r="I11" s="34"/>
      <c r="J11" s="35"/>
      <c r="K11" s="68"/>
      <c r="L11" s="68"/>
      <c r="M11" s="38">
        <v>7.5</v>
      </c>
      <c r="N11" s="39">
        <f>SUM(H11:M11)</f>
        <v>7.5</v>
      </c>
      <c r="O11" s="40">
        <v>7.5</v>
      </c>
      <c r="P11" s="41"/>
      <c r="Q11" s="2"/>
      <c r="R11" s="74">
        <v>2.81</v>
      </c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39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 t="str">
        <f t="shared" ref="P13:P55" si="3">IF(F13="Milano","X","")</f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1"/>
        <v>0</v>
      </c>
      <c r="I28" s="48"/>
      <c r="J28" s="36"/>
      <c r="K28" s="37"/>
      <c r="L28" s="37"/>
      <c r="M28" s="38"/>
      <c r="N28" s="39">
        <f t="shared" ref="N28:N38" si="4">SUM(H28:M28)</f>
        <v>0</v>
      </c>
      <c r="O28" s="43"/>
      <c r="P28" s="41" t="str">
        <f t="shared" si="3"/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1"/>
        <v>0</v>
      </c>
      <c r="I29" s="48"/>
      <c r="J29" s="36"/>
      <c r="K29" s="37"/>
      <c r="L29" s="37"/>
      <c r="M29" s="38"/>
      <c r="N29" s="39">
        <f t="shared" si="4"/>
        <v>0</v>
      </c>
      <c r="O29" s="43"/>
      <c r="P29" s="41" t="str">
        <f t="shared" si="3"/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1"/>
        <v>0</v>
      </c>
      <c r="I30" s="48"/>
      <c r="J30" s="36"/>
      <c r="K30" s="37"/>
      <c r="L30" s="37"/>
      <c r="M30" s="38"/>
      <c r="N30" s="39">
        <f t="shared" si="4"/>
        <v>0</v>
      </c>
      <c r="O30" s="43"/>
      <c r="P30" s="41" t="str">
        <f t="shared" si="3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1"/>
        <v>0</v>
      </c>
      <c r="I31" s="48"/>
      <c r="J31" s="36"/>
      <c r="K31" s="37"/>
      <c r="L31" s="37"/>
      <c r="M31" s="38"/>
      <c r="N31" s="39">
        <f t="shared" si="4"/>
        <v>0</v>
      </c>
      <c r="O31" s="43"/>
      <c r="P31" s="41" t="str">
        <f t="shared" si="3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1"/>
        <v>0</v>
      </c>
      <c r="I32" s="48"/>
      <c r="J32" s="36"/>
      <c r="K32" s="37"/>
      <c r="L32" s="37"/>
      <c r="M32" s="38"/>
      <c r="N32" s="39">
        <f t="shared" si="4"/>
        <v>0</v>
      </c>
      <c r="O32" s="43"/>
      <c r="P32" s="41" t="str">
        <f t="shared" si="3"/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"/>
        <v>0</v>
      </c>
      <c r="I33" s="48"/>
      <c r="J33" s="36"/>
      <c r="K33" s="37"/>
      <c r="L33" s="37"/>
      <c r="M33" s="38"/>
      <c r="N33" s="39">
        <f t="shared" si="4"/>
        <v>0</v>
      </c>
      <c r="O33" s="43"/>
      <c r="P33" s="41" t="str">
        <f t="shared" si="3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"/>
        <v>0</v>
      </c>
      <c r="I34" s="48"/>
      <c r="J34" s="36"/>
      <c r="K34" s="37"/>
      <c r="L34" s="37"/>
      <c r="M34" s="38"/>
      <c r="N34" s="39">
        <f t="shared" si="4"/>
        <v>0</v>
      </c>
      <c r="O34" s="43"/>
      <c r="P34" s="41" t="str">
        <f t="shared" si="3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"/>
        <v>0</v>
      </c>
      <c r="I35" s="48"/>
      <c r="J35" s="36"/>
      <c r="K35" s="37"/>
      <c r="L35" s="37"/>
      <c r="M35" s="38"/>
      <c r="N35" s="39">
        <f t="shared" si="4"/>
        <v>0</v>
      </c>
      <c r="O35" s="43"/>
      <c r="P35" s="41" t="str">
        <f t="shared" si="3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"/>
        <v>0</v>
      </c>
      <c r="I36" s="48"/>
      <c r="J36" s="36"/>
      <c r="K36" s="37"/>
      <c r="L36" s="37"/>
      <c r="M36" s="38"/>
      <c r="N36" s="39">
        <f t="shared" si="4"/>
        <v>0</v>
      </c>
      <c r="O36" s="43"/>
      <c r="P36" s="41" t="str">
        <f t="shared" si="3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4"/>
        <v>0</v>
      </c>
      <c r="O37" s="43"/>
      <c r="P37" s="41" t="str">
        <f t="shared" si="3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"/>
        <v>0</v>
      </c>
      <c r="I38" s="48"/>
      <c r="J38" s="36"/>
      <c r="K38" s="37"/>
      <c r="L38" s="37"/>
      <c r="M38" s="38"/>
      <c r="N38" s="39">
        <f t="shared" si="4"/>
        <v>0</v>
      </c>
      <c r="O38" s="43"/>
      <c r="P38" s="41" t="str">
        <f t="shared" si="3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3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:N55" si="5">SUM(H40:M40)</f>
        <v>0</v>
      </c>
      <c r="O40" s="43"/>
      <c r="P40" s="41" t="str">
        <f t="shared" si="3"/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6">IF($D$3="si",($G$5/$G$6*G41),IF($D$3="no",G41*$G$4,0))</f>
        <v>0</v>
      </c>
      <c r="I41" s="48"/>
      <c r="J41" s="36"/>
      <c r="K41" s="37"/>
      <c r="L41" s="37"/>
      <c r="M41" s="38"/>
      <c r="N41" s="39">
        <f t="shared" si="5"/>
        <v>0</v>
      </c>
      <c r="O41" s="43"/>
      <c r="P41" s="41" t="str">
        <f t="shared" si="3"/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6"/>
        <v>0</v>
      </c>
      <c r="I42" s="48"/>
      <c r="J42" s="36"/>
      <c r="K42" s="37"/>
      <c r="L42" s="37"/>
      <c r="M42" s="38"/>
      <c r="N42" s="39">
        <f t="shared" si="5"/>
        <v>0</v>
      </c>
      <c r="O42" s="43"/>
      <c r="P42" s="41" t="str">
        <f t="shared" si="3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6"/>
        <v>0</v>
      </c>
      <c r="I43" s="48"/>
      <c r="J43" s="36"/>
      <c r="K43" s="37"/>
      <c r="L43" s="37"/>
      <c r="M43" s="38"/>
      <c r="N43" s="39">
        <f t="shared" si="5"/>
        <v>0</v>
      </c>
      <c r="O43" s="43"/>
      <c r="P43" s="41" t="str">
        <f t="shared" si="3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6"/>
        <v>0</v>
      </c>
      <c r="I44" s="48"/>
      <c r="J44" s="36"/>
      <c r="K44" s="37"/>
      <c r="L44" s="37"/>
      <c r="M44" s="38"/>
      <c r="N44" s="39">
        <f t="shared" si="5"/>
        <v>0</v>
      </c>
      <c r="O44" s="43"/>
      <c r="P44" s="41" t="str">
        <f t="shared" si="3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6"/>
        <v>0</v>
      </c>
      <c r="I45" s="48"/>
      <c r="J45" s="36"/>
      <c r="K45" s="37"/>
      <c r="L45" s="37"/>
      <c r="M45" s="38"/>
      <c r="N45" s="39">
        <f t="shared" si="5"/>
        <v>0</v>
      </c>
      <c r="O45" s="43"/>
      <c r="P45" s="41" t="str">
        <f t="shared" si="3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6"/>
        <v>0</v>
      </c>
      <c r="I46" s="48"/>
      <c r="J46" s="36"/>
      <c r="K46" s="37"/>
      <c r="L46" s="37"/>
      <c r="M46" s="38"/>
      <c r="N46" s="39">
        <f t="shared" si="5"/>
        <v>0</v>
      </c>
      <c r="O46" s="43"/>
      <c r="P46" s="41" t="str">
        <f t="shared" si="3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6"/>
        <v>0</v>
      </c>
      <c r="I47" s="48"/>
      <c r="J47" s="36"/>
      <c r="K47" s="37"/>
      <c r="L47" s="37"/>
      <c r="M47" s="38"/>
      <c r="N47" s="39">
        <f t="shared" si="5"/>
        <v>0</v>
      </c>
      <c r="O47" s="43"/>
      <c r="P47" s="41" t="str">
        <f t="shared" si="3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6"/>
        <v>0</v>
      </c>
      <c r="I48" s="48"/>
      <c r="J48" s="36"/>
      <c r="K48" s="37"/>
      <c r="L48" s="37"/>
      <c r="M48" s="38"/>
      <c r="N48" s="39">
        <f t="shared" si="5"/>
        <v>0</v>
      </c>
      <c r="O48" s="43"/>
      <c r="P48" s="41" t="str">
        <f t="shared" si="3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6"/>
        <v>0</v>
      </c>
      <c r="I49" s="48"/>
      <c r="J49" s="36"/>
      <c r="K49" s="37"/>
      <c r="L49" s="37"/>
      <c r="M49" s="38"/>
      <c r="N49" s="39">
        <f t="shared" si="5"/>
        <v>0</v>
      </c>
      <c r="O49" s="43"/>
      <c r="P49" s="41" t="str">
        <f t="shared" si="3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6"/>
        <v>0</v>
      </c>
      <c r="I50" s="48"/>
      <c r="J50" s="36"/>
      <c r="K50" s="37"/>
      <c r="L50" s="37"/>
      <c r="M50" s="38"/>
      <c r="N50" s="39">
        <f t="shared" si="5"/>
        <v>0</v>
      </c>
      <c r="O50" s="43"/>
      <c r="P50" s="41" t="str">
        <f t="shared" si="3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5"/>
        <v>0</v>
      </c>
      <c r="O51" s="43"/>
      <c r="P51" s="41" t="str">
        <f t="shared" si="3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6"/>
        <v>0</v>
      </c>
      <c r="I52" s="48"/>
      <c r="J52" s="36"/>
      <c r="K52" s="37"/>
      <c r="L52" s="37"/>
      <c r="M52" s="38"/>
      <c r="N52" s="39">
        <f t="shared" si="5"/>
        <v>0</v>
      </c>
      <c r="O52" s="43"/>
      <c r="P52" s="41" t="str">
        <f t="shared" si="3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6"/>
        <v>0</v>
      </c>
      <c r="I53" s="48"/>
      <c r="J53" s="36"/>
      <c r="K53" s="37"/>
      <c r="L53" s="37"/>
      <c r="M53" s="38"/>
      <c r="N53" s="39">
        <f t="shared" si="5"/>
        <v>0</v>
      </c>
      <c r="O53" s="43"/>
      <c r="P53" s="41" t="str">
        <f t="shared" si="3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6"/>
        <v>0</v>
      </c>
      <c r="I54" s="48"/>
      <c r="J54" s="36"/>
      <c r="K54" s="37"/>
      <c r="L54" s="37"/>
      <c r="M54" s="38"/>
      <c r="N54" s="39">
        <f t="shared" si="5"/>
        <v>0</v>
      </c>
      <c r="O54" s="43"/>
      <c r="P54" s="41" t="str">
        <f t="shared" si="3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6"/>
        <v>0</v>
      </c>
      <c r="I55" s="48"/>
      <c r="J55" s="36"/>
      <c r="K55" s="37"/>
      <c r="L55" s="37"/>
      <c r="M55" s="38"/>
      <c r="N55" s="39">
        <f t="shared" si="5"/>
        <v>0</v>
      </c>
      <c r="O55" s="43"/>
      <c r="P55" s="41" t="str">
        <f t="shared" si="3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42</v>
      </c>
      <c r="C58" s="78"/>
      <c r="D58" s="78"/>
      <c r="E58" s="61"/>
      <c r="F58" s="61"/>
      <c r="G58" s="78" t="s">
        <v>44</v>
      </c>
      <c r="H58" s="78"/>
      <c r="I58" s="78"/>
      <c r="J58" s="61"/>
      <c r="K58" s="61"/>
      <c r="L58" s="78" t="s">
        <v>43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2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Euro</vt:lpstr>
      <vt:lpstr>COP</vt:lpstr>
      <vt:lpstr>BAHT</vt:lpstr>
      <vt:lpstr>TL</vt:lpstr>
      <vt:lpstr>BAHT!Area_stampa</vt:lpstr>
      <vt:lpstr>COP!Area_stampa</vt:lpstr>
      <vt:lpstr>Euro!Area_stampa</vt:lpstr>
      <vt:lpstr>TL!Area_stampa</vt:lpstr>
      <vt:lpstr>BAHT!Titoli_stampa</vt:lpstr>
      <vt:lpstr>COP!Titoli_stampa</vt:lpstr>
      <vt:lpstr>Euro!Titoli_stampa</vt:lpstr>
      <vt:lpstr>TL!Titoli_stampa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2013-09-16T08:52:20Z</cp:lastPrinted>
  <dcterms:created xsi:type="dcterms:W3CDTF">2007-03-06T14:42:56Z</dcterms:created>
  <dcterms:modified xsi:type="dcterms:W3CDTF">2013-09-16T08:53:49Z</dcterms:modified>
</cp:coreProperties>
</file>