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Estero'!$A$1:$R$51</definedName>
    <definedName name="_xlnm.Print_Area" localSheetId="0">'Nota Spese Italia'!$A$1:$S$104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26" l="1"/>
  <c r="N26" s="1"/>
  <c r="O7" l="1"/>
  <c r="P3" s="1"/>
  <c r="M7"/>
  <c r="L7"/>
  <c r="J7"/>
  <c r="I7"/>
  <c r="G7" i="1"/>
  <c r="O7"/>
  <c r="P3" s="1"/>
  <c r="M7"/>
  <c r="L7"/>
  <c r="K7"/>
  <c r="J7"/>
  <c r="I7"/>
  <c r="H13"/>
  <c r="H12" i="3"/>
  <c r="H12" i="1"/>
  <c r="N12" s="1"/>
  <c r="H11" i="3"/>
  <c r="K7"/>
  <c r="G7"/>
  <c r="H36"/>
  <c r="H39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H98" i="1"/>
  <c r="H97"/>
  <c r="H96"/>
  <c r="H95"/>
  <c r="N95" s="1"/>
  <c r="H94"/>
  <c r="H93"/>
  <c r="H92"/>
  <c r="H91"/>
  <c r="N91" s="1"/>
  <c r="H90"/>
  <c r="H89"/>
  <c r="H88"/>
  <c r="H87"/>
  <c r="N87" s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18"/>
  <c r="N18" s="1"/>
  <c r="H11"/>
  <c r="H16"/>
  <c r="H15"/>
  <c r="H14"/>
  <c r="N14" s="1"/>
  <c r="P98"/>
  <c r="N98"/>
  <c r="P97"/>
  <c r="N97"/>
  <c r="P96"/>
  <c r="N96"/>
  <c r="P95"/>
  <c r="P94"/>
  <c r="N94"/>
  <c r="P93"/>
  <c r="N93"/>
  <c r="P92"/>
  <c r="N92"/>
  <c r="P91"/>
  <c r="P90"/>
  <c r="N90"/>
  <c r="P89"/>
  <c r="N89"/>
  <c r="P88"/>
  <c r="N88"/>
  <c r="P87"/>
  <c r="P86"/>
  <c r="N86"/>
  <c r="P85"/>
  <c r="N85"/>
  <c r="P84"/>
  <c r="N84"/>
  <c r="P39" i="3"/>
  <c r="N39"/>
  <c r="P38"/>
  <c r="H38"/>
  <c r="N38" s="1"/>
  <c r="P37"/>
  <c r="H37"/>
  <c r="N37" s="1"/>
  <c r="P36"/>
  <c r="N36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11" i="1"/>
  <c r="H7" l="1"/>
  <c r="P1" s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1"/>
  <c r="N16"/>
  <c r="N13"/>
  <c r="H25" i="3"/>
  <c r="N25" s="1"/>
  <c r="H24"/>
  <c r="H23"/>
  <c r="H22"/>
  <c r="H21"/>
  <c r="H20"/>
  <c r="N20" s="1"/>
  <c r="H19"/>
  <c r="H18"/>
  <c r="H17"/>
  <c r="H16"/>
  <c r="H15"/>
  <c r="H14"/>
  <c r="H13"/>
  <c r="N17" i="1"/>
  <c r="N15"/>
  <c r="P18"/>
  <c r="P17"/>
  <c r="P16"/>
  <c r="P15"/>
  <c r="P14"/>
  <c r="P13"/>
  <c r="P12"/>
  <c r="H7" i="3" l="1"/>
  <c r="N73" i="1"/>
  <c r="N7" s="1"/>
  <c r="P26" i="3"/>
  <c r="P24"/>
  <c r="N24"/>
  <c r="P23"/>
  <c r="N23"/>
  <c r="P22"/>
  <c r="N22"/>
  <c r="P21"/>
  <c r="N21"/>
  <c r="P18"/>
  <c r="N18"/>
  <c r="P17"/>
  <c r="N17"/>
  <c r="P16"/>
  <c r="N16"/>
  <c r="P13"/>
  <c r="N13"/>
  <c r="P1" l="1"/>
  <c r="P5" s="1"/>
  <c r="N7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<sst xmlns="http://schemas.openxmlformats.org/spreadsheetml/2006/main" count="184" uniqueCount="66">
  <si>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</si>
  <si>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</si>
  <si>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</si>
  <si>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</si>
  <si>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</si>
  <si>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</si>
  <si>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</si>
  <si>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</si>
  <si>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</si>
  <si>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</si>
  <si>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</si>
  <si>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</si>
  <si>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</si>
  <si>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</si>
  <si>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</si>
  <si>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</si>
  <si>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</si>
  <si>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</si>
  <si>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</si>
  <si>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</si>
  <si>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</si>
  <si>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</si>
  <si>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</si>
  <si>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</si>
  <si>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</si>
  <si>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</si>
  <si>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</si>
  <si>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</si>
  <si>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</si>
  <si>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</si>
  <si>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</si>
  <si>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</si>
  <si>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</si>
  <si>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</si>
  <si>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</si>
  <si>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</si>
  <si>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</si>
  <si>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</si>
  <si>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</si>
  <si>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</si>
  <si>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</si>
  <si>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</si>
  <si>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</si>
  <si>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</si>
  <si>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</si>
  <si>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</si>
  <si>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Daniele Milan</t>
  </si>
  <si>
    <t>Milano</t>
  </si>
  <si>
    <t>05_13</t>
  </si>
  <si>
    <t>folowup TCCS GID</t>
  </si>
  <si>
    <t>taxi</t>
  </si>
  <si>
    <t>Francoforte</t>
  </si>
  <si>
    <t>pasto</t>
  </si>
  <si>
    <t>mancia pasto</t>
  </si>
  <si>
    <t>followup TCC GID</t>
  </si>
  <si>
    <t>prelievo contante</t>
  </si>
  <si>
    <t>Saudi Arabia</t>
  </si>
  <si>
    <t>Riyal</t>
  </si>
  <si>
    <t>extra albergo</t>
  </si>
  <si>
    <t>acquisto</t>
  </si>
  <si>
    <t>medicine</t>
  </si>
  <si>
    <t>extra hotel</t>
  </si>
  <si>
    <t>restituzione contanti</t>
  </si>
  <si>
    <t>spesa personale</t>
  </si>
  <si>
    <t>autostrada</t>
  </si>
  <si>
    <t>(importi in Saudi Riyal)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</si>
</sst>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173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view="pageBreakPreview" zoomScale="50" zoomScaleSheetLayoutView="50" workbookViewId="0">
      <pane ySplit="5" topLeftCell="A6" activePane="bottomLeft" state="frozen"/>
      <selection pane="bottomLeft" activeCell="D28" sqref="D27:D28"/>
    </sheetView>
  </sheetViews>
  <sheetFormatPr defaultRowHeight="18.75"/>
  <cols>
    <col min="1" max="1" width="6.7109375" style="1" customWidth="1"/>
    <col min="2" max="2" width="19.42578125" style="2" customWidth="1"/>
    <col min="3" max="3" width="24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45</v>
      </c>
      <c r="F1" s="126"/>
      <c r="G1" s="51" t="s">
        <v>41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236.4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 t="s">
        <v>46</v>
      </c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219.7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8</v>
      </c>
      <c r="F5" s="14"/>
      <c r="G5" s="10" t="s">
        <v>7</v>
      </c>
      <c r="H5" s="21">
        <v>1.1100000000000001</v>
      </c>
      <c r="N5" s="130" t="s">
        <v>8</v>
      </c>
      <c r="O5" s="130"/>
      <c r="P5" s="22">
        <f>P1-P2-P3-P4</f>
        <v>16.700000000000017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3" t="s">
        <v>11</v>
      </c>
      <c r="F7" s="134"/>
      <c r="G7" s="25">
        <f>SUM(G11:G98)</f>
        <v>0</v>
      </c>
      <c r="H7" s="25">
        <f>SUM(H11:H98)</f>
        <v>0</v>
      </c>
      <c r="I7" s="65">
        <f>SUM(I11:I98)</f>
        <v>0</v>
      </c>
      <c r="J7" s="71">
        <f>SUM(J11:J98)</f>
        <v>208</v>
      </c>
      <c r="K7" s="66">
        <f>SUM(K11:K98)</f>
        <v>0</v>
      </c>
      <c r="L7" s="66">
        <f>SUM(L11:L98)</f>
        <v>28.400000000000002</v>
      </c>
      <c r="M7" s="66">
        <f>SUM(M11:M98)</f>
        <v>0</v>
      </c>
      <c r="N7" s="66">
        <f>SUM(N11:N98)</f>
        <v>236.4</v>
      </c>
      <c r="O7" s="67">
        <f>SUM(O12:O98)</f>
        <v>219.7</v>
      </c>
      <c r="P7" s="13">
        <f>+N7-SUM(I7:M7)</f>
        <v>0</v>
      </c>
    </row>
    <row r="8" spans="1:19" ht="36" customHeight="1" thickTop="1" thickBot="1">
      <c r="A8" s="111"/>
      <c r="B8" s="64"/>
      <c r="C8" s="113" t="s">
        <v>13</v>
      </c>
      <c r="D8" s="115" t="s">
        <v>25</v>
      </c>
      <c r="E8" s="114" t="s">
        <v>14</v>
      </c>
      <c r="F8" s="116" t="s">
        <v>34</v>
      </c>
      <c r="G8" s="117" t="s">
        <v>15</v>
      </c>
      <c r="H8" s="118" t="s">
        <v>16</v>
      </c>
      <c r="I8" s="123" t="s">
        <v>37</v>
      </c>
      <c r="J8" s="123" t="s">
        <v>39</v>
      </c>
      <c r="K8" s="123" t="s">
        <v>38</v>
      </c>
      <c r="L8" s="131" t="s">
        <v>35</v>
      </c>
      <c r="M8" s="132"/>
      <c r="N8" s="109" t="s">
        <v>17</v>
      </c>
      <c r="O8" s="121" t="s">
        <v>18</v>
      </c>
      <c r="P8" s="108" t="s">
        <v>19</v>
      </c>
      <c r="R8" s="2"/>
    </row>
    <row r="9" spans="1:19" ht="36" customHeight="1" thickTop="1" thickBot="1">
      <c r="A9" s="112"/>
      <c r="B9" s="64" t="s">
        <v>12</v>
      </c>
      <c r="C9" s="114"/>
      <c r="D9" s="114"/>
      <c r="E9" s="114"/>
      <c r="F9" s="116"/>
      <c r="G9" s="117"/>
      <c r="H9" s="119"/>
      <c r="I9" s="124" t="s">
        <v>37</v>
      </c>
      <c r="J9" s="124"/>
      <c r="K9" s="124" t="s">
        <v>36</v>
      </c>
      <c r="L9" s="135" t="s">
        <v>23</v>
      </c>
      <c r="M9" s="128" t="s">
        <v>24</v>
      </c>
      <c r="N9" s="110"/>
      <c r="O9" s="122"/>
      <c r="P9" s="108"/>
      <c r="R9" s="2"/>
    </row>
    <row r="10" spans="1:19" ht="37.5" customHeight="1" thickTop="1" thickBot="1">
      <c r="A10" s="112"/>
      <c r="B10" s="55"/>
      <c r="C10" s="114"/>
      <c r="D10" s="114"/>
      <c r="E10" s="114"/>
      <c r="F10" s="116"/>
      <c r="G10" s="26" t="s">
        <v>20</v>
      </c>
      <c r="H10" s="120"/>
      <c r="I10" s="124"/>
      <c r="J10" s="124"/>
      <c r="K10" s="124"/>
      <c r="L10" s="136"/>
      <c r="M10" s="129"/>
      <c r="N10" s="110"/>
      <c r="O10" s="122"/>
      <c r="P10" s="108"/>
      <c r="R10" s="2"/>
    </row>
    <row r="11" spans="1:19" ht="30" customHeight="1" thickTop="1">
      <c r="A11" s="27">
        <v>1</v>
      </c>
      <c r="B11" s="47">
        <v>41410</v>
      </c>
      <c r="C11" s="29" t="s">
        <v>49</v>
      </c>
      <c r="D11" s="29" t="s">
        <v>50</v>
      </c>
      <c r="E11" s="69"/>
      <c r="F11" s="69" t="s">
        <v>47</v>
      </c>
      <c r="G11" s="100"/>
      <c r="H11" s="106">
        <f t="shared" ref="H11:H19" si="0">IF($E$3="si",($H$5/$H$6*G11),IF($E$3="no",G11*$H$4,0))</f>
        <v>0</v>
      </c>
      <c r="I11" s="72"/>
      <c r="J11" s="72">
        <v>28</v>
      </c>
      <c r="K11" s="34"/>
      <c r="L11" s="35"/>
      <c r="M11" s="37"/>
      <c r="N11" s="39">
        <f t="shared" ref="N11:N17" si="1">SUM(H11:M11)</f>
        <v>28</v>
      </c>
      <c r="O11" s="43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41411</v>
      </c>
      <c r="C12" s="29" t="s">
        <v>49</v>
      </c>
      <c r="D12" s="44" t="s">
        <v>50</v>
      </c>
      <c r="E12" s="69"/>
      <c r="F12" s="69" t="s">
        <v>47</v>
      </c>
      <c r="G12" s="101"/>
      <c r="H12" s="106">
        <f t="shared" si="0"/>
        <v>0</v>
      </c>
      <c r="I12" s="72"/>
      <c r="J12" s="72">
        <v>90</v>
      </c>
      <c r="K12" s="34"/>
      <c r="L12" s="35"/>
      <c r="M12" s="37"/>
      <c r="N12" s="39">
        <f t="shared" si="1"/>
        <v>90</v>
      </c>
      <c r="O12" s="40">
        <v>90</v>
      </c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41411</v>
      </c>
      <c r="C13" s="29" t="s">
        <v>49</v>
      </c>
      <c r="D13" s="29" t="s">
        <v>52</v>
      </c>
      <c r="E13" s="69"/>
      <c r="F13" s="69" t="s">
        <v>47</v>
      </c>
      <c r="G13" s="101"/>
      <c r="H13" s="106">
        <f t="shared" si="0"/>
        <v>0</v>
      </c>
      <c r="I13" s="72"/>
      <c r="J13" s="72"/>
      <c r="K13" s="34"/>
      <c r="L13" s="35">
        <v>6.3</v>
      </c>
      <c r="M13" s="37"/>
      <c r="N13" s="39">
        <f t="shared" si="1"/>
        <v>6.3</v>
      </c>
      <c r="O13" s="43">
        <v>6.3</v>
      </c>
      <c r="P13" s="41" t="str">
        <f t="shared" si="2"/>
        <v>X</v>
      </c>
      <c r="R13" s="2"/>
    </row>
    <row r="14" spans="1:19" ht="30" customHeight="1">
      <c r="A14" s="42">
        <v>4</v>
      </c>
      <c r="B14" s="47">
        <v>41411</v>
      </c>
      <c r="C14" s="29" t="s">
        <v>49</v>
      </c>
      <c r="D14" s="29" t="s">
        <v>52</v>
      </c>
      <c r="E14" s="69"/>
      <c r="F14" s="69" t="s">
        <v>51</v>
      </c>
      <c r="G14" s="101"/>
      <c r="H14" s="106">
        <f t="shared" si="0"/>
        <v>0</v>
      </c>
      <c r="I14" s="72"/>
      <c r="J14" s="72"/>
      <c r="K14" s="34"/>
      <c r="L14" s="35">
        <v>20.100000000000001</v>
      </c>
      <c r="M14" s="37"/>
      <c r="N14" s="39">
        <f t="shared" si="1"/>
        <v>20.100000000000001</v>
      </c>
      <c r="O14" s="43">
        <v>20.100000000000001</v>
      </c>
      <c r="P14" s="41" t="str">
        <f t="shared" si="2"/>
        <v/>
      </c>
      <c r="R14" s="2"/>
    </row>
    <row r="15" spans="1:19" ht="30" customHeight="1">
      <c r="A15" s="42">
        <v>5</v>
      </c>
      <c r="B15" s="28">
        <v>41411</v>
      </c>
      <c r="C15" s="29" t="s">
        <v>49</v>
      </c>
      <c r="D15" s="29" t="s">
        <v>53</v>
      </c>
      <c r="E15" s="69"/>
      <c r="F15" s="69" t="s">
        <v>51</v>
      </c>
      <c r="G15" s="101"/>
      <c r="H15" s="106">
        <f t="shared" si="0"/>
        <v>0</v>
      </c>
      <c r="I15" s="72"/>
      <c r="J15" s="72"/>
      <c r="K15" s="34"/>
      <c r="L15" s="35">
        <v>2</v>
      </c>
      <c r="M15" s="37"/>
      <c r="N15" s="39">
        <f t="shared" si="1"/>
        <v>2</v>
      </c>
      <c r="O15" s="43">
        <v>2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41424</v>
      </c>
      <c r="C16" s="29" t="s">
        <v>49</v>
      </c>
      <c r="D16" s="29" t="s">
        <v>50</v>
      </c>
      <c r="E16" s="69"/>
      <c r="F16" s="69" t="s">
        <v>47</v>
      </c>
      <c r="G16" s="101"/>
      <c r="H16" s="106">
        <f t="shared" si="0"/>
        <v>0</v>
      </c>
      <c r="I16" s="72"/>
      <c r="J16" s="72">
        <v>90</v>
      </c>
      <c r="K16" s="34"/>
      <c r="L16" s="35"/>
      <c r="M16" s="37"/>
      <c r="N16" s="39">
        <f t="shared" si="1"/>
        <v>90</v>
      </c>
      <c r="O16" s="43">
        <v>90</v>
      </c>
      <c r="P16" s="41" t="str">
        <f t="shared" si="2"/>
        <v>X</v>
      </c>
      <c r="R16" s="2"/>
    </row>
    <row r="17" spans="1:18" ht="30" customHeight="1">
      <c r="A17" s="42">
        <v>7</v>
      </c>
      <c r="B17" s="28">
        <v>41426</v>
      </c>
      <c r="C17" s="29" t="s">
        <v>63</v>
      </c>
      <c r="D17" s="29" t="s">
        <v>64</v>
      </c>
      <c r="E17" s="69"/>
      <c r="F17" s="69" t="s">
        <v>47</v>
      </c>
      <c r="G17" s="101"/>
      <c r="H17" s="106">
        <f t="shared" si="0"/>
        <v>0</v>
      </c>
      <c r="I17" s="72"/>
      <c r="J17" s="72"/>
      <c r="K17" s="34"/>
      <c r="L17" s="35"/>
      <c r="M17" s="37"/>
      <c r="N17" s="39">
        <f t="shared" si="1"/>
        <v>0</v>
      </c>
      <c r="O17" s="43">
        <v>1.1000000000000001</v>
      </c>
      <c r="P17" s="41" t="str">
        <f t="shared" si="2"/>
        <v>X</v>
      </c>
      <c r="R17" s="2"/>
    </row>
    <row r="18" spans="1:18" ht="30" customHeight="1">
      <c r="A18" s="42">
        <v>8</v>
      </c>
      <c r="B18" s="28">
        <v>41426</v>
      </c>
      <c r="C18" s="29" t="s">
        <v>63</v>
      </c>
      <c r="D18" s="29" t="s">
        <v>64</v>
      </c>
      <c r="E18" s="69"/>
      <c r="F18" s="69" t="s">
        <v>47</v>
      </c>
      <c r="G18" s="101"/>
      <c r="H18" s="106">
        <f t="shared" si="0"/>
        <v>0</v>
      </c>
      <c r="I18" s="72"/>
      <c r="J18" s="72"/>
      <c r="K18" s="34"/>
      <c r="L18" s="35"/>
      <c r="M18" s="35"/>
      <c r="N18" s="39">
        <f>SUM(H18:M18)</f>
        <v>0</v>
      </c>
      <c r="O18" s="43">
        <v>5.0999999999999996</v>
      </c>
      <c r="P18" s="41" t="str">
        <f t="shared" si="2"/>
        <v>X</v>
      </c>
      <c r="R18" s="2"/>
    </row>
    <row r="19" spans="1:18" ht="30" customHeight="1">
      <c r="A19" s="42">
        <v>9</v>
      </c>
      <c r="B19" s="28">
        <v>41427</v>
      </c>
      <c r="C19" s="29" t="s">
        <v>63</v>
      </c>
      <c r="D19" s="29" t="s">
        <v>64</v>
      </c>
      <c r="E19" s="69"/>
      <c r="F19" s="69" t="s">
        <v>47</v>
      </c>
      <c r="G19" s="102"/>
      <c r="H19" s="106">
        <f t="shared" si="0"/>
        <v>0</v>
      </c>
      <c r="I19" s="72"/>
      <c r="J19" s="72"/>
      <c r="K19" s="34"/>
      <c r="L19" s="35"/>
      <c r="M19" s="35"/>
      <c r="N19" s="39">
        <f>SUM(H19:M19)</f>
        <v>0</v>
      </c>
      <c r="O19" s="43">
        <v>5.0999999999999996</v>
      </c>
      <c r="P19" s="41" t="str">
        <f t="shared" si="2"/>
        <v>X</v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ref="H20:H75" si="3">IF($E$3="si",($H$5/$H$6*G20),IF($E$3="no",G20*$H$4,0))</f>
        <v>0</v>
      </c>
      <c r="I20" s="72"/>
      <c r="J20" s="72"/>
      <c r="K20" s="34"/>
      <c r="L20" s="35"/>
      <c r="M20" s="35"/>
      <c r="N20" s="39">
        <f t="shared" ref="N20:N83" si="4">SUM(H20:M20)</f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3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3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3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3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3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3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3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3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3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3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3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3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3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3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3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3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3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3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3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3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3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3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3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3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3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3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3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3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3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3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3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3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3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3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3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3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3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3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3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3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3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3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3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3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3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3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3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3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3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3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3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3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3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3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3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98" si="9">SUM(H89:M89)</f>
        <v>0</v>
      </c>
      <c r="O89" s="43"/>
      <c r="P89" s="41" t="str">
        <f t="shared" ref="P89:P98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100" spans="1:18">
      <c r="A100" s="60"/>
      <c r="B100" s="61"/>
      <c r="C100" s="61"/>
      <c r="D100" s="61"/>
      <c r="E100" s="61"/>
      <c r="F100" s="61"/>
      <c r="G100" s="61"/>
      <c r="H100" s="61"/>
      <c r="I100" s="61"/>
      <c r="J100" s="107"/>
      <c r="K100" s="107"/>
      <c r="L100" s="61"/>
      <c r="M100" s="61"/>
      <c r="N100" s="61"/>
      <c r="O100" s="61"/>
      <c r="P100" s="107"/>
      <c r="Q100" s="3"/>
    </row>
    <row r="101" spans="1:18">
      <c r="A101" s="84"/>
      <c r="B101" s="85"/>
      <c r="C101" s="86"/>
      <c r="D101" s="87"/>
      <c r="E101" s="87"/>
      <c r="F101" s="88"/>
      <c r="G101" s="89"/>
      <c r="H101" s="90"/>
      <c r="I101" s="91"/>
      <c r="J101" s="107"/>
      <c r="K101" s="107"/>
      <c r="L101" s="91"/>
      <c r="M101" s="91"/>
      <c r="N101" s="92"/>
      <c r="O101" s="93"/>
      <c r="P101" s="107"/>
      <c r="Q101" s="3"/>
    </row>
    <row r="102" spans="1:18">
      <c r="A102" s="60"/>
      <c r="B102" s="78" t="s">
        <v>42</v>
      </c>
      <c r="C102" s="78"/>
      <c r="D102" s="78"/>
      <c r="E102" s="61"/>
      <c r="F102" s="61"/>
      <c r="G102" s="78" t="s">
        <v>44</v>
      </c>
      <c r="H102" s="78"/>
      <c r="I102" s="78"/>
      <c r="J102" s="107"/>
      <c r="K102" s="107"/>
      <c r="L102" s="78" t="s">
        <v>43</v>
      </c>
      <c r="M102" s="78"/>
      <c r="N102" s="78"/>
      <c r="O102" s="61"/>
      <c r="P102" s="107"/>
      <c r="Q102" s="3"/>
    </row>
    <row r="103" spans="1:18">
      <c r="A103" s="60"/>
      <c r="B103" s="61"/>
      <c r="C103" s="61"/>
      <c r="D103" s="61"/>
      <c r="E103" s="61"/>
      <c r="F103" s="61"/>
      <c r="G103" s="61"/>
      <c r="H103" s="61"/>
      <c r="I103" s="61"/>
      <c r="J103" s="107"/>
      <c r="K103" s="107"/>
      <c r="L103" s="61"/>
      <c r="M103" s="61"/>
      <c r="N103" s="61"/>
      <c r="O103" s="61"/>
      <c r="P103" s="107"/>
      <c r="Q103" s="3"/>
    </row>
    <row r="104" spans="1:18">
      <c r="A104" s="60"/>
      <c r="B104" s="61"/>
      <c r="C104" s="61"/>
      <c r="D104" s="61"/>
      <c r="E104" s="61"/>
      <c r="F104" s="61"/>
      <c r="G104" s="61"/>
      <c r="H104" s="61"/>
      <c r="I104" s="61"/>
      <c r="J104" s="107"/>
      <c r="K104" s="107"/>
      <c r="L104" s="61"/>
      <c r="M104" s="61"/>
      <c r="N104" s="61"/>
      <c r="O104" s="61"/>
      <c r="P104" s="107"/>
      <c r="Q104" s="3"/>
    </row>
  </sheetData>
  <sortState ref="B11:O19">
    <sortCondition ref="B11"/>
  </sortState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1 N11:N98">
      <formula1>0</formula1>
      <formula2>0</formula2>
    </dataValidation>
    <dataValidation type="decimal" operator="greaterThanOrEqual" allowBlank="1" showErrorMessage="1" errorTitle="Valore" error="Inserire un numero maggiore o uguale a 0 (zero)!" sqref="H101:M101 H12:J83 H11:K11 H84:M98 K17:K83 L11:M83">
      <formula1>0</formula1>
      <formula2>0</formula2>
    </dataValidation>
    <dataValidation type="textLength" operator="greaterThan" allowBlank="1" showErrorMessage="1" sqref="D101:E101 F20:F77 D84:E98 E79:F83">
      <formula1>1</formula1>
      <formula2>0</formula2>
    </dataValidation>
    <dataValidation type="textLength" operator="greaterThan" sqref="F101 F84:F98 G19:G76 G79:G83">
      <formula1>1</formula1>
      <formula2>0</formula2>
    </dataValidation>
    <dataValidation type="date" operator="greaterThanOrEqual" showErrorMessage="1" errorTitle="Data" error="Inserire una data superiore al 1/11/2000" sqref="B101 B79:B98 B11:B14">
      <formula1>36831</formula1>
      <formula2>0</formula2>
    </dataValidation>
    <dataValidation type="textLength" operator="greaterThan" allowBlank="1" sqref="C101 C84:C9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SheetLayoutView="50" workbookViewId="0">
      <pane ySplit="5" topLeftCell="A6" activePane="bottomLeft" state="frozen"/>
      <selection pane="bottomLeft" activeCell="K19" sqref="K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45</v>
      </c>
      <c r="E1" s="126"/>
      <c r="F1" s="51" t="s">
        <v>41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4207</v>
      </c>
      <c r="Q1" s="3" t="s">
        <v>28</v>
      </c>
      <c r="R1" s="155">
        <f>SUM(R12:R20,R22:R26)</f>
        <v>865.08</v>
      </c>
    </row>
    <row r="2" spans="1:18" s="8" customFormat="1" ht="57.75" customHeight="1">
      <c r="A2" s="4"/>
      <c r="B2" s="127" t="s">
        <v>2</v>
      </c>
      <c r="C2" s="127"/>
      <c r="D2" s="126" t="s">
        <v>46</v>
      </c>
      <c r="E2" s="126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4207</v>
      </c>
      <c r="Q3" s="13"/>
      <c r="R3" s="155">
        <f>SUM(R11:R12,R16:R17,R20:R22,R24)</f>
        <v>865.07999999999993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>
        <v>15</v>
      </c>
      <c r="E5" s="14"/>
      <c r="F5" s="10" t="s">
        <v>7</v>
      </c>
      <c r="G5" s="79">
        <v>1.1100000000000001</v>
      </c>
      <c r="N5" s="130" t="s">
        <v>8</v>
      </c>
      <c r="O5" s="130"/>
      <c r="P5" s="58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56" t="s">
        <v>65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37" t="s">
        <v>11</v>
      </c>
      <c r="E7" s="138"/>
      <c r="F7" s="138"/>
      <c r="G7" s="99">
        <f>SUM(G11:G46)</f>
        <v>0</v>
      </c>
      <c r="H7" s="97">
        <f>SUM(H11:H46)</f>
        <v>0</v>
      </c>
      <c r="I7" s="81">
        <f>SUM(I11:I46)</f>
        <v>0</v>
      </c>
      <c r="J7" s="81">
        <f>SUM(J11:J46)</f>
        <v>2255</v>
      </c>
      <c r="K7" s="81">
        <f>SUM(K11:K46)</f>
        <v>0</v>
      </c>
      <c r="L7" s="81">
        <f>SUM(L11:L46)</f>
        <v>0</v>
      </c>
      <c r="M7" s="82">
        <f>SUM(M11:M46)</f>
        <v>1952</v>
      </c>
      <c r="N7" s="80">
        <f>SUM(N11:N46)</f>
        <v>4207</v>
      </c>
      <c r="O7" s="83">
        <f>SUM(O11:O46)</f>
        <v>4207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39" t="s">
        <v>25</v>
      </c>
      <c r="E8" s="114" t="s">
        <v>33</v>
      </c>
      <c r="F8" s="141" t="s">
        <v>32</v>
      </c>
      <c r="G8" s="142" t="s">
        <v>15</v>
      </c>
      <c r="H8" s="144" t="s">
        <v>16</v>
      </c>
      <c r="I8" s="124" t="s">
        <v>37</v>
      </c>
      <c r="J8" s="123" t="s">
        <v>39</v>
      </c>
      <c r="K8" s="123" t="s">
        <v>38</v>
      </c>
      <c r="L8" s="153" t="s">
        <v>22</v>
      </c>
      <c r="M8" s="154"/>
      <c r="N8" s="110" t="s">
        <v>17</v>
      </c>
      <c r="O8" s="122" t="s">
        <v>18</v>
      </c>
      <c r="P8" s="108" t="s">
        <v>19</v>
      </c>
      <c r="Q8" s="2"/>
      <c r="R8" s="145" t="s">
        <v>40</v>
      </c>
    </row>
    <row r="9" spans="1:18" ht="36" customHeight="1" thickTop="1" thickBot="1">
      <c r="A9" s="112"/>
      <c r="B9" s="114" t="s">
        <v>12</v>
      </c>
      <c r="C9" s="114"/>
      <c r="D9" s="140"/>
      <c r="E9" s="114"/>
      <c r="F9" s="141"/>
      <c r="G9" s="143"/>
      <c r="H9" s="144" t="s">
        <v>37</v>
      </c>
      <c r="I9" s="124" t="s">
        <v>37</v>
      </c>
      <c r="J9" s="124"/>
      <c r="K9" s="124" t="s">
        <v>36</v>
      </c>
      <c r="L9" s="135" t="s">
        <v>23</v>
      </c>
      <c r="M9" s="149" t="s">
        <v>24</v>
      </c>
      <c r="N9" s="110"/>
      <c r="O9" s="122"/>
      <c r="P9" s="108"/>
      <c r="Q9" s="2"/>
      <c r="R9" s="146"/>
    </row>
    <row r="10" spans="1:18" ht="37.5" customHeight="1" thickTop="1" thickBot="1">
      <c r="A10" s="112"/>
      <c r="B10" s="114"/>
      <c r="C10" s="114"/>
      <c r="D10" s="140"/>
      <c r="E10" s="114"/>
      <c r="F10" s="141"/>
      <c r="G10" s="96" t="s">
        <v>20</v>
      </c>
      <c r="H10" s="144"/>
      <c r="I10" s="124"/>
      <c r="J10" s="124"/>
      <c r="K10" s="124"/>
      <c r="L10" s="148"/>
      <c r="M10" s="129"/>
      <c r="N10" s="110"/>
      <c r="O10" s="122"/>
      <c r="P10" s="108"/>
      <c r="Q10" s="2"/>
      <c r="R10" s="147"/>
    </row>
    <row r="11" spans="1:18" ht="30" customHeight="1" thickTop="1">
      <c r="A11" s="27">
        <v>1</v>
      </c>
      <c r="B11" s="47">
        <v>41412</v>
      </c>
      <c r="C11" s="29" t="s">
        <v>54</v>
      </c>
      <c r="D11" s="30" t="s">
        <v>55</v>
      </c>
      <c r="E11" s="30" t="s">
        <v>56</v>
      </c>
      <c r="F11" s="31" t="s">
        <v>57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/>
      <c r="O11" s="40">
        <v>500</v>
      </c>
      <c r="P11" s="41"/>
      <c r="Q11" s="2"/>
      <c r="R11" s="74">
        <v>104.19</v>
      </c>
    </row>
    <row r="12" spans="1:18" ht="30" customHeight="1">
      <c r="A12" s="42">
        <v>2</v>
      </c>
      <c r="B12" s="47">
        <v>41412</v>
      </c>
      <c r="C12" s="29" t="s">
        <v>54</v>
      </c>
      <c r="D12" s="30" t="s">
        <v>52</v>
      </c>
      <c r="E12" s="30" t="s">
        <v>56</v>
      </c>
      <c r="F12" s="31" t="s">
        <v>57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153</v>
      </c>
      <c r="N12" s="39">
        <f>SUM(H12:M12)</f>
        <v>153</v>
      </c>
      <c r="O12" s="43">
        <v>153</v>
      </c>
      <c r="P12" s="41"/>
      <c r="Q12" s="2"/>
      <c r="R12" s="74">
        <v>31.88</v>
      </c>
    </row>
    <row r="13" spans="1:18" ht="30" customHeight="1">
      <c r="A13" s="42">
        <v>3</v>
      </c>
      <c r="B13" s="47">
        <v>41412</v>
      </c>
      <c r="C13" s="29" t="s">
        <v>54</v>
      </c>
      <c r="D13" s="30" t="s">
        <v>50</v>
      </c>
      <c r="E13" s="30" t="s">
        <v>56</v>
      </c>
      <c r="F13" s="31" t="s">
        <v>57</v>
      </c>
      <c r="G13" s="32"/>
      <c r="H13" s="33">
        <f t="shared" ref="H13:H25" si="0">IF($D$3="si",($G$5/$G$6*G13),IF($D$3="no",G13*$G$4,0))</f>
        <v>0</v>
      </c>
      <c r="I13" s="34"/>
      <c r="J13" s="35">
        <v>80</v>
      </c>
      <c r="K13" s="68"/>
      <c r="L13" s="37"/>
      <c r="M13" s="38"/>
      <c r="N13" s="39">
        <f t="shared" ref="N13:N25" si="1">SUM(H13:M13)</f>
        <v>80</v>
      </c>
      <c r="O13" s="43"/>
      <c r="P13" s="41" t="str">
        <f t="shared" ref="P13:P26" si="2">IF(F13="Milano","X","")</f>
        <v/>
      </c>
      <c r="Q13" s="2"/>
      <c r="R13" s="75">
        <v>16.59</v>
      </c>
    </row>
    <row r="14" spans="1:18" ht="30" customHeight="1">
      <c r="A14" s="42">
        <v>4</v>
      </c>
      <c r="B14" s="47">
        <v>41413</v>
      </c>
      <c r="C14" s="29" t="s">
        <v>54</v>
      </c>
      <c r="D14" s="30" t="s">
        <v>50</v>
      </c>
      <c r="E14" s="30" t="s">
        <v>56</v>
      </c>
      <c r="F14" s="31" t="s">
        <v>57</v>
      </c>
      <c r="G14" s="32"/>
      <c r="H14" s="33">
        <f t="shared" si="0"/>
        <v>0</v>
      </c>
      <c r="I14" s="34"/>
      <c r="J14" s="35">
        <v>90</v>
      </c>
      <c r="K14" s="68"/>
      <c r="L14" s="37"/>
      <c r="M14" s="38"/>
      <c r="N14" s="39">
        <v>90</v>
      </c>
      <c r="O14" s="43"/>
      <c r="P14" s="41"/>
      <c r="Q14" s="2"/>
      <c r="R14" s="76">
        <v>18.78</v>
      </c>
    </row>
    <row r="15" spans="1:18" ht="30" customHeight="1">
      <c r="A15" s="42">
        <v>5</v>
      </c>
      <c r="B15" s="28">
        <v>41414</v>
      </c>
      <c r="C15" s="29" t="s">
        <v>54</v>
      </c>
      <c r="D15" s="30" t="s">
        <v>50</v>
      </c>
      <c r="E15" s="30" t="s">
        <v>56</v>
      </c>
      <c r="F15" s="31" t="s">
        <v>57</v>
      </c>
      <c r="G15" s="32"/>
      <c r="H15" s="33">
        <f t="shared" si="0"/>
        <v>0</v>
      </c>
      <c r="I15" s="34"/>
      <c r="J15" s="35">
        <v>74</v>
      </c>
      <c r="K15" s="68"/>
      <c r="L15" s="37"/>
      <c r="M15" s="38"/>
      <c r="N15" s="39">
        <v>74</v>
      </c>
      <c r="O15" s="43"/>
      <c r="P15" s="41"/>
      <c r="Q15" s="2"/>
      <c r="R15" s="77">
        <v>15.34</v>
      </c>
    </row>
    <row r="16" spans="1:18" ht="30" customHeight="1">
      <c r="A16" s="42">
        <v>6</v>
      </c>
      <c r="B16" s="28">
        <v>41295</v>
      </c>
      <c r="C16" s="29" t="s">
        <v>54</v>
      </c>
      <c r="D16" s="30" t="s">
        <v>58</v>
      </c>
      <c r="E16" s="30" t="s">
        <v>56</v>
      </c>
      <c r="F16" s="31" t="s">
        <v>57</v>
      </c>
      <c r="G16" s="32"/>
      <c r="H16" s="33">
        <f t="shared" si="0"/>
        <v>0</v>
      </c>
      <c r="I16" s="34"/>
      <c r="J16" s="35">
        <v>379</v>
      </c>
      <c r="K16" s="68"/>
      <c r="L16" s="37"/>
      <c r="M16" s="38"/>
      <c r="N16" s="39">
        <f t="shared" si="1"/>
        <v>379</v>
      </c>
      <c r="O16" s="43">
        <v>379</v>
      </c>
      <c r="P16" s="41" t="str">
        <f t="shared" si="2"/>
        <v/>
      </c>
      <c r="Q16" s="2"/>
      <c r="R16" s="76">
        <v>77.77</v>
      </c>
    </row>
    <row r="17" spans="1:18" ht="30" customHeight="1">
      <c r="A17" s="42">
        <v>7</v>
      </c>
      <c r="B17" s="28">
        <v>41295</v>
      </c>
      <c r="C17" s="29" t="s">
        <v>54</v>
      </c>
      <c r="D17" s="30" t="s">
        <v>52</v>
      </c>
      <c r="E17" s="30" t="s">
        <v>56</v>
      </c>
      <c r="F17" s="31" t="s">
        <v>57</v>
      </c>
      <c r="G17" s="32"/>
      <c r="H17" s="33">
        <f t="shared" si="0"/>
        <v>0</v>
      </c>
      <c r="I17" s="34"/>
      <c r="J17" s="35"/>
      <c r="K17" s="68"/>
      <c r="L17" s="37"/>
      <c r="M17" s="38">
        <v>260</v>
      </c>
      <c r="N17" s="39">
        <f t="shared" si="1"/>
        <v>260</v>
      </c>
      <c r="O17" s="43">
        <v>260</v>
      </c>
      <c r="P17" s="41" t="str">
        <f t="shared" si="2"/>
        <v/>
      </c>
      <c r="Q17" s="2"/>
      <c r="R17" s="76">
        <v>53.35</v>
      </c>
    </row>
    <row r="18" spans="1:18" ht="30" customHeight="1">
      <c r="A18" s="42">
        <v>8</v>
      </c>
      <c r="B18" s="28">
        <v>41295</v>
      </c>
      <c r="C18" s="29" t="s">
        <v>54</v>
      </c>
      <c r="D18" s="30" t="s">
        <v>59</v>
      </c>
      <c r="E18" s="30" t="s">
        <v>56</v>
      </c>
      <c r="F18" s="31" t="s">
        <v>57</v>
      </c>
      <c r="G18" s="32"/>
      <c r="H18" s="33">
        <f t="shared" si="0"/>
        <v>0</v>
      </c>
      <c r="I18" s="34"/>
      <c r="J18" s="35"/>
      <c r="K18" s="68"/>
      <c r="L18" s="37"/>
      <c r="M18" s="38">
        <v>50</v>
      </c>
      <c r="N18" s="39">
        <f t="shared" si="1"/>
        <v>50</v>
      </c>
      <c r="O18" s="43"/>
      <c r="P18" s="41" t="str">
        <f t="shared" si="2"/>
        <v/>
      </c>
      <c r="Q18" s="2"/>
      <c r="R18" s="76">
        <v>10.47</v>
      </c>
    </row>
    <row r="19" spans="1:18" ht="30" customHeight="1">
      <c r="A19" s="42">
        <v>9</v>
      </c>
      <c r="B19" s="28">
        <v>41415</v>
      </c>
      <c r="C19" s="29" t="s">
        <v>54</v>
      </c>
      <c r="D19" s="30" t="s">
        <v>50</v>
      </c>
      <c r="E19" s="30" t="s">
        <v>56</v>
      </c>
      <c r="F19" s="31" t="s">
        <v>57</v>
      </c>
      <c r="G19" s="32"/>
      <c r="H19" s="33">
        <f t="shared" si="0"/>
        <v>0</v>
      </c>
      <c r="I19" s="34"/>
      <c r="J19" s="35">
        <v>55</v>
      </c>
      <c r="K19" s="68"/>
      <c r="L19" s="37"/>
      <c r="M19" s="38"/>
      <c r="N19" s="39">
        <v>55</v>
      </c>
      <c r="O19" s="43"/>
      <c r="P19" s="41"/>
      <c r="Q19" s="2"/>
      <c r="R19" s="76">
        <v>11.51</v>
      </c>
    </row>
    <row r="20" spans="1:18" ht="30" customHeight="1">
      <c r="A20" s="42">
        <v>3</v>
      </c>
      <c r="B20" s="28">
        <v>41415</v>
      </c>
      <c r="C20" s="29" t="s">
        <v>54</v>
      </c>
      <c r="D20" s="30" t="s">
        <v>60</v>
      </c>
      <c r="E20" s="30" t="s">
        <v>56</v>
      </c>
      <c r="F20" s="31" t="s">
        <v>57</v>
      </c>
      <c r="G20" s="32"/>
      <c r="H20" s="33">
        <f t="shared" si="0"/>
        <v>0</v>
      </c>
      <c r="I20" s="34"/>
      <c r="J20" s="35"/>
      <c r="K20" s="68"/>
      <c r="L20" s="37"/>
      <c r="M20" s="38">
        <v>161</v>
      </c>
      <c r="N20" s="39">
        <f t="shared" si="1"/>
        <v>161</v>
      </c>
      <c r="O20" s="43">
        <v>161</v>
      </c>
      <c r="P20" s="41"/>
      <c r="Q20" s="2"/>
      <c r="R20" s="76">
        <v>33.39</v>
      </c>
    </row>
    <row r="21" spans="1:18" ht="30" customHeight="1">
      <c r="A21" s="42">
        <v>11</v>
      </c>
      <c r="B21" s="28">
        <v>41418</v>
      </c>
      <c r="C21" s="44" t="s">
        <v>54</v>
      </c>
      <c r="D21" s="30" t="s">
        <v>55</v>
      </c>
      <c r="E21" s="30" t="s">
        <v>56</v>
      </c>
      <c r="F21" s="44" t="s">
        <v>57</v>
      </c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>
        <v>500</v>
      </c>
      <c r="P21" s="41" t="str">
        <f t="shared" si="2"/>
        <v/>
      </c>
      <c r="Q21" s="2"/>
      <c r="R21" s="76">
        <v>103.01</v>
      </c>
    </row>
    <row r="22" spans="1:18" ht="30" customHeight="1">
      <c r="A22" s="42">
        <v>13</v>
      </c>
      <c r="B22" s="28">
        <v>41421</v>
      </c>
      <c r="C22" s="44" t="s">
        <v>54</v>
      </c>
      <c r="D22" s="30" t="s">
        <v>52</v>
      </c>
      <c r="E22" s="30" t="s">
        <v>56</v>
      </c>
      <c r="F22" s="44" t="s">
        <v>57</v>
      </c>
      <c r="G22" s="32"/>
      <c r="H22" s="33">
        <f t="shared" si="0"/>
        <v>0</v>
      </c>
      <c r="I22" s="48"/>
      <c r="J22" s="36"/>
      <c r="K22" s="37"/>
      <c r="L22" s="37"/>
      <c r="M22" s="38">
        <v>677</v>
      </c>
      <c r="N22" s="39">
        <f t="shared" si="1"/>
        <v>677</v>
      </c>
      <c r="O22" s="43">
        <v>677</v>
      </c>
      <c r="P22" s="41" t="str">
        <f t="shared" si="2"/>
        <v/>
      </c>
      <c r="Q22" s="2"/>
      <c r="R22" s="76">
        <v>139.44999999999999</v>
      </c>
    </row>
    <row r="23" spans="1:18" ht="30" customHeight="1">
      <c r="A23" s="42">
        <v>14</v>
      </c>
      <c r="B23" s="47">
        <v>41423</v>
      </c>
      <c r="C23" s="44" t="s">
        <v>54</v>
      </c>
      <c r="D23" s="30" t="s">
        <v>52</v>
      </c>
      <c r="E23" s="30" t="s">
        <v>56</v>
      </c>
      <c r="F23" s="44" t="s">
        <v>57</v>
      </c>
      <c r="G23" s="32"/>
      <c r="H23" s="33">
        <f t="shared" si="0"/>
        <v>0</v>
      </c>
      <c r="I23" s="48"/>
      <c r="J23" s="36"/>
      <c r="K23" s="37"/>
      <c r="L23" s="37"/>
      <c r="M23" s="38">
        <v>481</v>
      </c>
      <c r="N23" s="39">
        <f t="shared" si="1"/>
        <v>481</v>
      </c>
      <c r="O23" s="43"/>
      <c r="P23" s="41" t="str">
        <f t="shared" si="2"/>
        <v/>
      </c>
      <c r="Q23" s="2"/>
      <c r="R23" s="76">
        <v>99.38</v>
      </c>
    </row>
    <row r="24" spans="1:18" ht="30" customHeight="1">
      <c r="A24" s="42">
        <v>15</v>
      </c>
      <c r="B24" s="47">
        <v>41423</v>
      </c>
      <c r="C24" s="44" t="s">
        <v>54</v>
      </c>
      <c r="D24" s="30" t="s">
        <v>61</v>
      </c>
      <c r="E24" s="30" t="s">
        <v>56</v>
      </c>
      <c r="F24" s="44" t="s">
        <v>57</v>
      </c>
      <c r="G24" s="32"/>
      <c r="H24" s="33">
        <f t="shared" si="0"/>
        <v>0</v>
      </c>
      <c r="I24" s="48"/>
      <c r="J24" s="36">
        <v>1577</v>
      </c>
      <c r="K24" s="37"/>
      <c r="L24" s="37"/>
      <c r="N24" s="39">
        <f>SUM(H24:L24)</f>
        <v>1577</v>
      </c>
      <c r="O24" s="43">
        <v>1577</v>
      </c>
      <c r="P24" s="41" t="str">
        <f t="shared" si="2"/>
        <v/>
      </c>
      <c r="Q24" s="2"/>
      <c r="R24" s="76">
        <v>322.04000000000002</v>
      </c>
    </row>
    <row r="25" spans="1:18" ht="30" customHeight="1">
      <c r="A25" s="42">
        <v>16</v>
      </c>
      <c r="B25" s="47">
        <v>41423</v>
      </c>
      <c r="C25" s="44" t="s">
        <v>54</v>
      </c>
      <c r="D25" s="30" t="s">
        <v>52</v>
      </c>
      <c r="E25" s="30" t="s">
        <v>56</v>
      </c>
      <c r="F25" s="44" t="s">
        <v>57</v>
      </c>
      <c r="G25" s="32"/>
      <c r="H25" s="33">
        <f t="shared" si="0"/>
        <v>0</v>
      </c>
      <c r="I25" s="48"/>
      <c r="J25" s="36"/>
      <c r="K25" s="37"/>
      <c r="L25" s="37"/>
      <c r="M25" s="38">
        <v>30</v>
      </c>
      <c r="N25" s="39">
        <f t="shared" si="1"/>
        <v>30</v>
      </c>
      <c r="O25" s="43"/>
      <c r="P25" s="41"/>
      <c r="Q25" s="2"/>
      <c r="R25" s="76">
        <v>6.2</v>
      </c>
    </row>
    <row r="26" spans="1:18" ht="30" customHeight="1">
      <c r="A26" s="42">
        <v>17</v>
      </c>
      <c r="B26" s="47">
        <v>41423</v>
      </c>
      <c r="C26" s="44" t="s">
        <v>54</v>
      </c>
      <c r="D26" s="30" t="s">
        <v>62</v>
      </c>
      <c r="E26" s="30" t="s">
        <v>56</v>
      </c>
      <c r="F26" s="44" t="s">
        <v>57</v>
      </c>
      <c r="G26" s="32"/>
      <c r="H26" s="33">
        <f t="shared" ref="H26" si="3">IF($D$3="si",($G$5/$G$6*G26),IF($D$3="no",G26*$G$4,0))</f>
        <v>0</v>
      </c>
      <c r="I26" s="48"/>
      <c r="J26" s="36"/>
      <c r="K26" s="37"/>
      <c r="L26" s="37"/>
      <c r="M26" s="38">
        <v>140</v>
      </c>
      <c r="N26" s="39">
        <f t="shared" ref="N26" si="4">SUM(H26:M26)</f>
        <v>140</v>
      </c>
      <c r="O26" s="43"/>
      <c r="P26" s="41" t="str">
        <f t="shared" si="2"/>
        <v/>
      </c>
      <c r="Q26" s="2"/>
      <c r="R26" s="76">
        <v>28.93</v>
      </c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ref="H27" si="5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6">SUM(H27:M27)</f>
        <v>0</v>
      </c>
      <c r="O27" s="43"/>
      <c r="P27" s="41" t="str">
        <f t="shared" ref="P27" si="7">IF(F27="Milano","X","")</f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8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9">SUM(H28:M28)</f>
        <v>0</v>
      </c>
      <c r="O28" s="43"/>
      <c r="P28" s="41" t="str">
        <f t="shared" ref="P28:P30" si="10">IF(F28="Milano","X","")</f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8"/>
        <v>0</v>
      </c>
      <c r="I29" s="48"/>
      <c r="J29" s="36"/>
      <c r="K29" s="37"/>
      <c r="L29" s="37"/>
      <c r="M29" s="38"/>
      <c r="N29" s="39">
        <f t="shared" si="9"/>
        <v>0</v>
      </c>
      <c r="O29" s="43"/>
      <c r="P29" s="41" t="str">
        <f t="shared" si="10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11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2">SUM(H31:M31)</f>
        <v>0</v>
      </c>
      <c r="O31" s="43"/>
      <c r="P31" s="41" t="str">
        <f t="shared" ref="P31:P38" si="13">IF(F31="Milano","X","")</f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1"/>
        <v>0</v>
      </c>
      <c r="I32" s="48"/>
      <c r="J32" s="36"/>
      <c r="K32" s="37"/>
      <c r="L32" s="37"/>
      <c r="M32" s="38"/>
      <c r="N32" s="39">
        <f t="shared" si="12"/>
        <v>0</v>
      </c>
      <c r="O32" s="43"/>
      <c r="P32" s="41" t="str">
        <f t="shared" si="13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1"/>
        <v>0</v>
      </c>
      <c r="I34" s="48"/>
      <c r="J34" s="36"/>
      <c r="K34" s="37"/>
      <c r="L34" s="37"/>
      <c r="M34" s="38"/>
      <c r="N34" s="39">
        <f t="shared" si="12"/>
        <v>0</v>
      </c>
      <c r="O34" s="43"/>
      <c r="P34" s="41" t="str">
        <f t="shared" si="13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1"/>
        <v>0</v>
      </c>
      <c r="I35" s="48"/>
      <c r="J35" s="36"/>
      <c r="K35" s="37"/>
      <c r="L35" s="37"/>
      <c r="M35" s="38"/>
      <c r="N35" s="39">
        <f t="shared" si="12"/>
        <v>0</v>
      </c>
      <c r="O35" s="43"/>
      <c r="P35" s="41" t="str">
        <f t="shared" si="13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2"/>
        <v>0</v>
      </c>
      <c r="O36" s="43"/>
      <c r="P36" s="41" t="str">
        <f t="shared" si="13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1"/>
        <v>0</v>
      </c>
      <c r="I37" s="48"/>
      <c r="J37" s="36"/>
      <c r="K37" s="37"/>
      <c r="L37" s="37"/>
      <c r="M37" s="38"/>
      <c r="N37" s="39">
        <f t="shared" si="12"/>
        <v>0</v>
      </c>
      <c r="O37" s="43"/>
      <c r="P37" s="41" t="str">
        <f t="shared" si="13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1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3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4">SUM(H39:M39)</f>
        <v>0</v>
      </c>
      <c r="O39" s="43"/>
      <c r="P39" s="41" t="str">
        <f t="shared" ref="P39" si="15">IF(F39="Milano","X","")</f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6" si="16">IF($D$3="si",($G$5/$G$6*G40),IF($D$3="no",G40*$G$4,0))</f>
        <v>0</v>
      </c>
      <c r="I40" s="48"/>
      <c r="J40" s="36"/>
      <c r="K40" s="37"/>
      <c r="L40" s="37"/>
      <c r="M40" s="38"/>
      <c r="N40" s="39">
        <f t="shared" ref="N40:N46" si="17">SUM(H40:M40)</f>
        <v>0</v>
      </c>
      <c r="O40" s="43"/>
      <c r="P40" s="41" t="str">
        <f t="shared" ref="P40:P46" si="18">IF(F40="Milano","X","")</f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6"/>
        <v>0</v>
      </c>
      <c r="I41" s="48"/>
      <c r="J41" s="36"/>
      <c r="K41" s="37"/>
      <c r="L41" s="37"/>
      <c r="M41" s="38"/>
      <c r="N41" s="39">
        <f t="shared" si="17"/>
        <v>0</v>
      </c>
      <c r="O41" s="43"/>
      <c r="P41" s="41" t="str">
        <f t="shared" si="18"/>
        <v/>
      </c>
      <c r="Q41" s="2"/>
      <c r="R41" s="76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6"/>
        <v>0</v>
      </c>
      <c r="I42" s="48"/>
      <c r="J42" s="36"/>
      <c r="K42" s="37"/>
      <c r="L42" s="37"/>
      <c r="M42" s="38"/>
      <c r="N42" s="39">
        <f t="shared" si="17"/>
        <v>0</v>
      </c>
      <c r="O42" s="43"/>
      <c r="P42" s="41" t="str">
        <f t="shared" si="18"/>
        <v/>
      </c>
      <c r="Q42" s="2"/>
      <c r="R42" s="76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6"/>
        <v>0</v>
      </c>
      <c r="I43" s="48"/>
      <c r="J43" s="36"/>
      <c r="K43" s="37"/>
      <c r="L43" s="37"/>
      <c r="M43" s="38"/>
      <c r="N43" s="39">
        <f t="shared" si="17"/>
        <v>0</v>
      </c>
      <c r="O43" s="43"/>
      <c r="P43" s="41" t="str">
        <f t="shared" si="18"/>
        <v/>
      </c>
      <c r="Q43" s="2"/>
      <c r="R43" s="76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6"/>
        <v>0</v>
      </c>
      <c r="I44" s="48"/>
      <c r="J44" s="36"/>
      <c r="K44" s="37"/>
      <c r="L44" s="37"/>
      <c r="M44" s="38"/>
      <c r="N44" s="39">
        <f t="shared" si="17"/>
        <v>0</v>
      </c>
      <c r="O44" s="43"/>
      <c r="P44" s="41" t="str">
        <f t="shared" si="18"/>
        <v/>
      </c>
      <c r="Q44" s="2"/>
      <c r="R44" s="76"/>
    </row>
    <row r="45" spans="1:18" ht="30" customHeight="1">
      <c r="A45" s="42">
        <v>36</v>
      </c>
      <c r="B45" s="47"/>
      <c r="C45" s="44"/>
      <c r="D45" s="49"/>
      <c r="E45" s="45"/>
      <c r="F45" s="46"/>
      <c r="G45" s="32"/>
      <c r="H45" s="33">
        <f t="shared" si="16"/>
        <v>0</v>
      </c>
      <c r="I45" s="48"/>
      <c r="J45" s="36"/>
      <c r="K45" s="37"/>
      <c r="L45" s="37"/>
      <c r="M45" s="38"/>
      <c r="N45" s="39">
        <f t="shared" si="17"/>
        <v>0</v>
      </c>
      <c r="O45" s="43"/>
      <c r="P45" s="41" t="str">
        <f t="shared" si="18"/>
        <v/>
      </c>
      <c r="Q45" s="2"/>
      <c r="R45" s="76"/>
    </row>
    <row r="46" spans="1:18" ht="30" customHeight="1">
      <c r="A46" s="42">
        <v>37</v>
      </c>
      <c r="B46" s="47"/>
      <c r="C46" s="44"/>
      <c r="D46" s="49"/>
      <c r="E46" s="45"/>
      <c r="F46" s="46"/>
      <c r="G46" s="32"/>
      <c r="H46" s="33">
        <f t="shared" si="16"/>
        <v>0</v>
      </c>
      <c r="I46" s="48"/>
      <c r="J46" s="36"/>
      <c r="K46" s="37"/>
      <c r="L46" s="37"/>
      <c r="M46" s="38"/>
      <c r="N46" s="39">
        <f t="shared" si="17"/>
        <v>0</v>
      </c>
      <c r="O46" s="43"/>
      <c r="P46" s="41" t="str">
        <f t="shared" si="18"/>
        <v/>
      </c>
      <c r="Q46" s="2"/>
      <c r="R46" s="76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8">
      <c r="A48" s="84"/>
      <c r="B48" s="85"/>
      <c r="C48" s="86"/>
      <c r="D48" s="87"/>
      <c r="E48" s="87"/>
      <c r="F48" s="88"/>
      <c r="G48" s="89"/>
      <c r="H48" s="90"/>
      <c r="I48" s="91"/>
      <c r="J48" s="91"/>
      <c r="K48" s="91"/>
      <c r="L48" s="91"/>
      <c r="M48" s="91"/>
      <c r="N48" s="92"/>
      <c r="O48" s="93"/>
      <c r="P48" s="94"/>
    </row>
    <row r="49" spans="1:16">
      <c r="A49" s="60"/>
      <c r="B49" s="78" t="s">
        <v>42</v>
      </c>
      <c r="C49" s="78"/>
      <c r="D49" s="78"/>
      <c r="E49" s="61"/>
      <c r="F49" s="61"/>
      <c r="G49" s="78" t="s">
        <v>44</v>
      </c>
      <c r="H49" s="78"/>
      <c r="I49" s="78"/>
      <c r="J49" s="61"/>
      <c r="K49" s="61"/>
      <c r="L49" s="78" t="s">
        <v>43</v>
      </c>
      <c r="M49" s="78"/>
      <c r="N49" s="78"/>
      <c r="O49" s="61"/>
      <c r="P49" s="94"/>
    </row>
    <row r="50" spans="1:16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94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8 C21:C46">
      <formula1>1</formula1>
      <formula2>0</formula2>
    </dataValidation>
    <dataValidation type="date" operator="greaterThanOrEqual" showErrorMessage="1" errorTitle="Data" error="Inserire una data superiore al 1/11/2000" sqref="B48 B11:B14 B23:B46">
      <formula1>36831</formula1>
      <formula2>0</formula2>
    </dataValidation>
    <dataValidation type="textLength" operator="greaterThan" sqref="F48 F27:F46">
      <formula1>1</formula1>
      <formula2>0</formula2>
    </dataValidation>
    <dataValidation type="textLength" operator="greaterThan" allowBlank="1" showErrorMessage="1" sqref="D48:E48 E21:E26 D27:E46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M18:M21 J13:L21 J11:M12 H11:I11 H12:H46 I17:I46 J24:L24 J25:M46 J22:M2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2013-06-10T15:10:57Z</cp:lastPrinted>
  <dcterms:created xsi:type="dcterms:W3CDTF">2007-03-06T14:42:56Z</dcterms:created>
  <dcterms:modified xsi:type="dcterms:W3CDTF">2013-06-10T15:13:34Z</dcterms:modified>
</cp:coreProperties>
</file>