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40" yWindow="3195" windowWidth="20730" windowHeight="11760" tabRatio="433" activeTab="1"/>
  </bookViews>
  <sheets>
    <sheet name="Nota Spese Estero MEX" sheetId="1" r:id="rId1"/>
    <sheet name="Nota Spese Estero COL" sheetId="2" r:id="rId2"/>
    <sheet name="Nota Spese Italia" sheetId="3" r:id="rId3"/>
  </sheets>
  <definedNames>
    <definedName name="_xlnm.Print_Area" localSheetId="1">'Nota Spese Estero COL'!$A$1:$R$34</definedName>
    <definedName name="_xlnm.Print_Area" localSheetId="0">'Nota Spese Estero MEX'!$A$1:$R$53</definedName>
    <definedName name="_xlnm.Print_Area" localSheetId="2">'Nota Spese Italia'!$A$1:$S$42</definedName>
    <definedName name="_xlnm.Print_Titles" localSheetId="1">'Nota Spese Estero COL'!$1:$10</definedName>
    <definedName name="_xlnm.Print_Titles" localSheetId="0">'Nota Spese Estero MEX'!$1:$10</definedName>
    <definedName name="_xlnm.Print_Titles" localSheetId="2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<sst xmlns="http://schemas.openxmlformats.org/spreadsheetml/2006/main" count="215" uniqueCount="74">
  <si>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</si>
  <si>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</si>
  <si>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</si>
  <si>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</si>
  <si>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</si>
  <si>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</si>
  <si>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</si>
  <si>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</si>
  <si>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</si>
  <si>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</si>
  <si>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</si>
  <si>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</si>
  <si>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</si>
  <si>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</si>
  <si>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</si>
  <si>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</si>
  <si>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</si>
  <si>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</si>
  <si>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</si>
  <si>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</si>
  <si>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</si>
  <si>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</si>
  <si>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</si>
  <si>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</si>
  <si>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</si>
  <si>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</si>
  <si>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</si>
  <si>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</si>
  <si>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</si>
  <si>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</si>
  <si>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</si>
  <si>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</si>
  <si>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</si>
  <si>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</si>
  <si>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</si>
  <si>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</si>
  <si>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</si>
  <si>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</si>
  <si>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</si>
  <si>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</si>
  <si>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</si>
  <si>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</si>
  <si>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</si>
  <si>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</si>
  <si>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</si>
  <si>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Fabrizio Cornelli</t>
  </si>
  <si>
    <t>taxi</t>
  </si>
  <si>
    <t>Maggio 2013</t>
  </si>
  <si>
    <t>ParkToFly</t>
  </si>
  <si>
    <t>Milano</t>
  </si>
  <si>
    <t>auto, Citroen C3</t>
  </si>
  <si>
    <t>autostrada</t>
  </si>
  <si>
    <t>Sea service, Bar lavazza</t>
  </si>
  <si>
    <t>(importi in Valuta Peso Colombiano)</t>
  </si>
  <si>
    <t>Donucol, Donut</t>
  </si>
  <si>
    <t>prelievo</t>
  </si>
  <si>
    <t>20/05/13</t>
  </si>
  <si>
    <t>21/05/13</t>
  </si>
  <si>
    <t>Sim</t>
  </si>
  <si>
    <t>Restaurante Kutral</t>
  </si>
  <si>
    <t>Adonai (acquisto lucchetto)</t>
  </si>
  <si>
    <t>22/05/13</t>
  </si>
  <si>
    <t>Hotel Morrison</t>
  </si>
  <si>
    <t>Dulces Creaciones</t>
  </si>
  <si>
    <t>Bogota'</t>
  </si>
  <si>
    <t>Peso Colombiano</t>
  </si>
  <si>
    <t>(importi in Valuta Peso Messicano)</t>
  </si>
  <si>
    <t>Mexico</t>
  </si>
  <si>
    <t>Peso Messicano</t>
  </si>
  <si>
    <t>Taxi Aeropremier</t>
  </si>
  <si>
    <t>taxi - no ricevuta</t>
  </si>
  <si>
    <t>autostrada - No ricevuta</t>
  </si>
  <si>
    <t>Taxi Queretero - No ricevuta</t>
  </si>
  <si>
    <t>Spese farmaceutiche (senza scontrino)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</si>
</sst>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-[$€-2]\ * #,##0.00_-;\-[$€-2]\ * #,##0.00_-;_-[$€-2]\ * \-??_-"/>
    <numFmt numFmtId="173" formatCode="mmmm\ yyyy"/>
    <numFmt numFmtId="174" formatCode="_-[$€-2]\ * #,##0.00_-;\-[$€-2]\ * #,##0.00_-;_-[$€-2]\ * \-??_-;_-@_-"/>
    <numFmt numFmtId="175" formatCode="#.##&quot; km/l&quot;"/>
    <numFmt numFmtId="176" formatCode="&quot;€ &quot;#,##0.00"/>
    <numFmt numFmtId="177" formatCode="00\ "/>
    <numFmt numFmtId="178" formatCode="dd/mm/yy;@"/>
    <numFmt numFmtId="179" formatCode="_-* #,##0.00_-;\-* #,##0.00_-;_-* \-??_-;_-@_-"/>
    <numFmt numFmtId="180" formatCode="&quot;€&quot;\ 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thick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/>
      <right style="thick"/>
      <top>
        <color indexed="63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>
        <color indexed="8"/>
      </right>
      <top style="thin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ck">
        <color indexed="8"/>
      </right>
      <top style="thick">
        <color indexed="8"/>
      </top>
      <bottom style="thin"/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2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72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74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74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72" fontId="2" fillId="34" borderId="12" xfId="42" applyFont="1" applyFill="1" applyBorder="1" applyAlignment="1" applyProtection="1">
      <alignment horizontal="right" vertical="center"/>
      <protection locked="0"/>
    </xf>
    <xf numFmtId="174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75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77" fontId="2" fillId="37" borderId="20" xfId="0" applyNumberFormat="1" applyFont="1" applyFill="1" applyBorder="1" applyAlignment="1" applyProtection="1">
      <alignment horizontal="center" vertical="center"/>
      <protection/>
    </xf>
    <xf numFmtId="178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3" xfId="0" applyNumberFormat="1" applyFont="1" applyBorder="1" applyAlignment="1" applyProtection="1">
      <alignment horizontal="center" vertical="center"/>
      <protection locked="0"/>
    </xf>
    <xf numFmtId="179" fontId="2" fillId="0" borderId="24" xfId="0" applyNumberFormat="1" applyFont="1" applyBorder="1" applyAlignment="1" applyProtection="1">
      <alignment horizontal="right" vertical="center"/>
      <protection/>
    </xf>
    <xf numFmtId="179" fontId="2" fillId="0" borderId="25" xfId="0" applyNumberFormat="1" applyFont="1" applyBorder="1" applyAlignment="1" applyProtection="1">
      <alignment horizontal="right" vertical="center"/>
      <protection locked="0"/>
    </xf>
    <xf numFmtId="179" fontId="2" fillId="0" borderId="21" xfId="0" applyNumberFormat="1" applyFont="1" applyBorder="1" applyAlignment="1" applyProtection="1">
      <alignment horizontal="right" vertical="center"/>
      <protection locked="0"/>
    </xf>
    <xf numFmtId="179" fontId="2" fillId="0" borderId="26" xfId="0" applyNumberFormat="1" applyFont="1" applyBorder="1" applyAlignment="1" applyProtection="1">
      <alignment horizontal="right" vertical="center"/>
      <protection locked="0"/>
    </xf>
    <xf numFmtId="179" fontId="2" fillId="0" borderId="27" xfId="0" applyNumberFormat="1" applyFont="1" applyBorder="1" applyAlignment="1" applyProtection="1">
      <alignment horizontal="right" vertical="center"/>
      <protection locked="0"/>
    </xf>
    <xf numFmtId="179" fontId="2" fillId="0" borderId="28" xfId="0" applyNumberFormat="1" applyFont="1" applyBorder="1" applyAlignment="1" applyProtection="1">
      <alignment horizontal="right" vertical="center"/>
      <protection locked="0"/>
    </xf>
    <xf numFmtId="172" fontId="2" fillId="33" borderId="29" xfId="42" applyFont="1" applyFill="1" applyBorder="1" applyAlignment="1" applyProtection="1">
      <alignment horizontal="right" vertical="center"/>
      <protection/>
    </xf>
    <xf numFmtId="4" fontId="2" fillId="34" borderId="30" xfId="0" applyNumberFormat="1" applyFont="1" applyFill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/>
    </xf>
    <xf numFmtId="177" fontId="2" fillId="37" borderId="31" xfId="0" applyNumberFormat="1" applyFont="1" applyFill="1" applyBorder="1" applyAlignment="1" applyProtection="1">
      <alignment horizontal="center" vertical="center"/>
      <protection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49" fontId="2" fillId="0" borderId="32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178" fontId="2" fillId="0" borderId="32" xfId="0" applyNumberFormat="1" applyFont="1" applyBorder="1" applyAlignment="1" applyProtection="1">
      <alignment horizontal="center" vertical="center"/>
      <protection locked="0"/>
    </xf>
    <xf numFmtId="179" fontId="2" fillId="0" borderId="33" xfId="0" applyNumberFormat="1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 applyProtection="1">
      <alignment vertical="center" wrapText="1"/>
      <protection/>
    </xf>
    <xf numFmtId="173" fontId="4" fillId="0" borderId="34" xfId="0" applyNumberFormat="1" applyFont="1" applyBorder="1" applyAlignment="1" applyProtection="1">
      <alignment horizontal="center" vertical="center" wrapText="1"/>
      <protection/>
    </xf>
    <xf numFmtId="0" fontId="2" fillId="38" borderId="35" xfId="0" applyNumberFormat="1" applyFont="1" applyFill="1" applyBorder="1" applyAlignment="1" applyProtection="1">
      <alignment horizontal="center" vertical="center"/>
      <protection/>
    </xf>
    <xf numFmtId="0" fontId="2" fillId="38" borderId="36" xfId="0" applyNumberFormat="1" applyFont="1" applyFill="1" applyBorder="1" applyAlignment="1" applyProtection="1">
      <alignment vertical="center"/>
      <protection/>
    </xf>
    <xf numFmtId="0" fontId="2" fillId="38" borderId="37" xfId="0" applyNumberFormat="1" applyFont="1" applyFill="1" applyBorder="1" applyAlignment="1" applyProtection="1">
      <alignment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9" xfId="0" applyFont="1" applyFill="1" applyBorder="1" applyAlignment="1" applyProtection="1">
      <alignment horizontal="center" vertical="center"/>
      <protection/>
    </xf>
    <xf numFmtId="176" fontId="2" fillId="36" borderId="40" xfId="0" applyNumberFormat="1" applyFont="1" applyFill="1" applyBorder="1" applyAlignment="1" applyProtection="1">
      <alignment horizontal="right" vertical="center"/>
      <protection/>
    </xf>
    <xf numFmtId="176" fontId="2" fillId="36" borderId="41" xfId="0" applyNumberFormat="1" applyFont="1" applyFill="1" applyBorder="1" applyAlignment="1" applyProtection="1">
      <alignment horizontal="right" vertical="center"/>
      <protection/>
    </xf>
    <xf numFmtId="176" fontId="2" fillId="36" borderId="42" xfId="0" applyNumberFormat="1" applyFont="1" applyFill="1" applyBorder="1" applyAlignment="1" applyProtection="1">
      <alignment horizontal="right" vertical="center"/>
      <protection/>
    </xf>
    <xf numFmtId="179" fontId="2" fillId="0" borderId="43" xfId="0" applyNumberFormat="1" applyFont="1" applyBorder="1" applyAlignment="1" applyProtection="1">
      <alignment horizontal="righ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176" fontId="2" fillId="36" borderId="44" xfId="0" applyNumberFormat="1" applyFont="1" applyFill="1" applyBorder="1" applyAlignment="1" applyProtection="1">
      <alignment horizontal="right" vertical="center"/>
      <protection/>
    </xf>
    <xf numFmtId="179" fontId="2" fillId="0" borderId="25" xfId="0" applyNumberFormat="1" applyFont="1" applyBorder="1" applyAlignment="1" applyProtection="1">
      <alignment horizontal="right" vertical="center"/>
      <protection/>
    </xf>
    <xf numFmtId="0" fontId="3" fillId="0" borderId="45" xfId="0" applyFont="1" applyBorder="1" applyAlignment="1" applyProtection="1">
      <alignment horizontal="right" vertical="center" wrapText="1"/>
      <protection/>
    </xf>
    <xf numFmtId="40" fontId="3" fillId="0" borderId="45" xfId="0" applyNumberFormat="1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horizontal="right" vertical="center"/>
      <protection/>
    </xf>
    <xf numFmtId="0" fontId="2" fillId="40" borderId="46" xfId="0" applyFont="1" applyFill="1" applyBorder="1" applyAlignment="1" applyProtection="1">
      <alignment vertical="center"/>
      <protection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36" borderId="47" xfId="0" applyNumberFormat="1" applyFont="1" applyFill="1" applyBorder="1" applyAlignment="1" applyProtection="1">
      <alignment horizontal="right" vertical="center"/>
      <protection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4" fontId="2" fillId="36" borderId="49" xfId="0" applyNumberFormat="1" applyFont="1" applyFill="1" applyBorder="1" applyAlignment="1" applyProtection="1">
      <alignment horizontal="right" vertical="center"/>
      <protection/>
    </xf>
    <xf numFmtId="4" fontId="2" fillId="36" borderId="50" xfId="0" applyNumberFormat="1" applyFont="1" applyFill="1" applyBorder="1" applyAlignment="1" applyProtection="1">
      <alignment horizontal="right" vertical="center"/>
      <protection/>
    </xf>
    <xf numFmtId="177" fontId="2" fillId="40" borderId="0" xfId="0" applyNumberFormat="1" applyFont="1" applyFill="1" applyBorder="1" applyAlignment="1" applyProtection="1">
      <alignment horizontal="center" vertical="center"/>
      <protection/>
    </xf>
    <xf numFmtId="178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9" fontId="2" fillId="40" borderId="0" xfId="0" applyNumberFormat="1" applyFont="1" applyFill="1" applyBorder="1" applyAlignment="1" applyProtection="1">
      <alignment horizontal="right" vertical="center"/>
      <protection/>
    </xf>
    <xf numFmtId="179" fontId="2" fillId="40" borderId="0" xfId="0" applyNumberFormat="1" applyFont="1" applyFill="1" applyBorder="1" applyAlignment="1" applyProtection="1">
      <alignment horizontal="right" vertical="center"/>
      <protection locked="0"/>
    </xf>
    <xf numFmtId="172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3" fillId="40" borderId="0" xfId="0" applyFont="1" applyFill="1" applyBorder="1" applyAlignment="1" applyProtection="1">
      <alignment vertical="center"/>
      <protection/>
    </xf>
    <xf numFmtId="38" fontId="2" fillId="0" borderId="51" xfId="0" applyNumberFormat="1" applyFont="1" applyBorder="1" applyAlignment="1" applyProtection="1">
      <alignment horizontal="center" vertical="center"/>
      <protection locked="0"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4" fontId="2" fillId="36" borderId="53" xfId="0" applyNumberFormat="1" applyFont="1" applyFill="1" applyBorder="1" applyAlignment="1" applyProtection="1">
      <alignment horizontal="right" vertical="center"/>
      <protection/>
    </xf>
    <xf numFmtId="175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6" borderId="54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179" fontId="2" fillId="0" borderId="43" xfId="0" applyNumberFormat="1" applyFont="1" applyBorder="1" applyAlignment="1" applyProtection="1">
      <alignment horizontal="right"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46" fillId="0" borderId="0" xfId="0" applyFont="1" applyAlignment="1">
      <alignment/>
    </xf>
    <xf numFmtId="178" fontId="2" fillId="0" borderId="56" xfId="0" applyNumberFormat="1" applyFont="1" applyBorder="1" applyAlignment="1" applyProtection="1">
      <alignment horizontal="center" vertical="center"/>
      <protection locked="0"/>
    </xf>
    <xf numFmtId="49" fontId="2" fillId="0" borderId="57" xfId="0" applyNumberFormat="1" applyFont="1" applyBorder="1" applyAlignment="1" applyProtection="1">
      <alignment horizontal="left" vertical="center"/>
      <protection locked="0"/>
    </xf>
    <xf numFmtId="0" fontId="2" fillId="0" borderId="58" xfId="0" applyFont="1" applyBorder="1" applyAlignment="1" applyProtection="1">
      <alignment horizontal="left" vertical="center"/>
      <protection locked="0"/>
    </xf>
    <xf numFmtId="179" fontId="2" fillId="0" borderId="55" xfId="0" applyNumberFormat="1" applyFont="1" applyBorder="1" applyAlignment="1" applyProtection="1">
      <alignment horizontal="right" vertical="center"/>
      <protection/>
    </xf>
    <xf numFmtId="179" fontId="2" fillId="0" borderId="29" xfId="0" applyNumberFormat="1" applyFont="1" applyBorder="1" applyAlignment="1" applyProtection="1">
      <alignment horizontal="right" vertical="center"/>
      <protection/>
    </xf>
    <xf numFmtId="179" fontId="2" fillId="0" borderId="59" xfId="0" applyNumberFormat="1" applyFont="1" applyBorder="1" applyAlignment="1" applyProtection="1">
      <alignment horizontal="right" vertical="center"/>
      <protection locked="0"/>
    </xf>
    <xf numFmtId="179" fontId="2" fillId="0" borderId="60" xfId="0" applyNumberFormat="1" applyFont="1" applyBorder="1" applyAlignment="1" applyProtection="1">
      <alignment horizontal="right" vertical="center"/>
      <protection locked="0"/>
    </xf>
    <xf numFmtId="179" fontId="2" fillId="0" borderId="24" xfId="0" applyNumberFormat="1" applyFont="1" applyBorder="1" applyAlignment="1" applyProtection="1">
      <alignment horizontal="right" vertical="center"/>
      <protection locked="0"/>
    </xf>
    <xf numFmtId="179" fontId="2" fillId="0" borderId="32" xfId="0" applyNumberFormat="1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vertical="center"/>
      <protection/>
    </xf>
    <xf numFmtId="2" fontId="3" fillId="0" borderId="45" xfId="0" applyNumberFormat="1" applyFont="1" applyBorder="1" applyAlignment="1" applyProtection="1">
      <alignment horizontal="right" vertical="center" wrapText="1"/>
      <protection/>
    </xf>
    <xf numFmtId="2" fontId="3" fillId="0" borderId="45" xfId="0" applyNumberFormat="1" applyFont="1" applyBorder="1" applyAlignment="1" applyProtection="1">
      <alignment vertical="center"/>
      <protection/>
    </xf>
    <xf numFmtId="2" fontId="3" fillId="0" borderId="45" xfId="0" applyNumberFormat="1" applyFont="1" applyBorder="1" applyAlignment="1" applyProtection="1">
      <alignment horizontal="right" vertical="center"/>
      <protection/>
    </xf>
    <xf numFmtId="180" fontId="2" fillId="0" borderId="0" xfId="0" applyNumberFormat="1" applyFont="1" applyAlignment="1" applyProtection="1">
      <alignment vertical="center"/>
      <protection/>
    </xf>
    <xf numFmtId="180" fontId="2" fillId="0" borderId="0" xfId="0" applyNumberFormat="1" applyFont="1" applyAlignment="1" applyProtection="1">
      <alignment horizontal="center" vertical="center"/>
      <protection/>
    </xf>
    <xf numFmtId="0" fontId="2" fillId="36" borderId="61" xfId="0" applyFont="1" applyFill="1" applyBorder="1" applyAlignment="1" applyProtection="1">
      <alignment horizontal="center" vertical="center" wrapText="1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49" fontId="3" fillId="34" borderId="63" xfId="0" applyNumberFormat="1" applyFont="1" applyFill="1" applyBorder="1" applyAlignment="1" applyProtection="1">
      <alignment horizontal="left" vertical="center"/>
      <protection/>
    </xf>
    <xf numFmtId="49" fontId="3" fillId="34" borderId="63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50" xfId="0" applyNumberFormat="1" applyFont="1" applyBorder="1" applyAlignment="1" applyProtection="1">
      <alignment horizontal="center" vertical="center" wrapText="1"/>
      <protection/>
    </xf>
    <xf numFmtId="0" fontId="3" fillId="35" borderId="64" xfId="0" applyNumberFormat="1" applyFont="1" applyFill="1" applyBorder="1" applyAlignment="1" applyProtection="1">
      <alignment horizontal="center" vertical="center"/>
      <protection/>
    </xf>
    <xf numFmtId="0" fontId="2" fillId="41" borderId="65" xfId="0" applyNumberFormat="1" applyFont="1" applyFill="1" applyBorder="1" applyAlignment="1" applyProtection="1">
      <alignment horizontal="center" vertical="center"/>
      <protection/>
    </xf>
    <xf numFmtId="0" fontId="2" fillId="41" borderId="66" xfId="0" applyNumberFormat="1" applyFont="1" applyFill="1" applyBorder="1" applyAlignment="1" applyProtection="1">
      <alignment horizontal="center" vertical="center"/>
      <protection/>
    </xf>
    <xf numFmtId="0" fontId="2" fillId="41" borderId="67" xfId="0" applyNumberFormat="1" applyFont="1" applyFill="1" applyBorder="1" applyAlignment="1" applyProtection="1">
      <alignment horizontal="center" vertical="center"/>
      <protection/>
    </xf>
    <xf numFmtId="38" fontId="2" fillId="36" borderId="68" xfId="0" applyNumberFormat="1" applyFont="1" applyFill="1" applyBorder="1" applyAlignment="1" applyProtection="1">
      <alignment horizontal="center" vertical="center"/>
      <protection/>
    </xf>
    <xf numFmtId="38" fontId="2" fillId="36" borderId="69" xfId="0" applyNumberFormat="1" applyFont="1" applyFill="1" applyBorder="1" applyAlignment="1" applyProtection="1">
      <alignment horizontal="center" vertical="center"/>
      <protection/>
    </xf>
    <xf numFmtId="0" fontId="2" fillId="37" borderId="47" xfId="0" applyNumberFormat="1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/>
      <protection/>
    </xf>
    <xf numFmtId="0" fontId="3" fillId="39" borderId="53" xfId="0" applyFont="1" applyFill="1" applyBorder="1" applyAlignment="1" applyProtection="1">
      <alignment horizontal="center" vertical="center" wrapText="1"/>
      <protection/>
    </xf>
    <xf numFmtId="0" fontId="3" fillId="39" borderId="53" xfId="0" applyFont="1" applyFill="1" applyBorder="1" applyAlignment="1" applyProtection="1">
      <alignment horizontal="center" vertical="center"/>
      <protection/>
    </xf>
    <xf numFmtId="0" fontId="3" fillId="39" borderId="70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textRotation="180"/>
      <protection/>
    </xf>
    <xf numFmtId="0" fontId="3" fillId="0" borderId="71" xfId="0" applyFont="1" applyBorder="1" applyAlignment="1" applyProtection="1">
      <alignment horizontal="center" vertical="center" wrapText="1"/>
      <protection/>
    </xf>
    <xf numFmtId="0" fontId="3" fillId="0" borderId="72" xfId="0" applyFont="1" applyBorder="1" applyAlignment="1" applyProtection="1">
      <alignment horizontal="center" vertical="center" wrapText="1"/>
      <protection/>
    </xf>
    <xf numFmtId="0" fontId="3" fillId="0" borderId="73" xfId="0" applyFont="1" applyBorder="1" applyAlignment="1" applyProtection="1">
      <alignment horizontal="center" vertical="center" wrapText="1"/>
      <protection/>
    </xf>
    <xf numFmtId="0" fontId="2" fillId="36" borderId="74" xfId="0" applyFont="1" applyFill="1" applyBorder="1" applyAlignment="1" applyProtection="1">
      <alignment horizontal="center" vertical="center" wrapText="1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  <xf numFmtId="0" fontId="2" fillId="36" borderId="76" xfId="0" applyFont="1" applyFill="1" applyBorder="1" applyAlignment="1" applyProtection="1">
      <alignment horizontal="center" vertical="center" wrapText="1"/>
      <protection/>
    </xf>
    <xf numFmtId="0" fontId="2" fillId="36" borderId="77" xfId="0" applyFont="1" applyFill="1" applyBorder="1" applyAlignment="1" applyProtection="1">
      <alignment horizontal="center" vertical="center" wrapText="1"/>
      <protection/>
    </xf>
    <xf numFmtId="0" fontId="3" fillId="33" borderId="78" xfId="0" applyFont="1" applyFill="1" applyBorder="1" applyAlignment="1" applyProtection="1">
      <alignment horizontal="center" vertical="center" wrapText="1"/>
      <protection/>
    </xf>
    <xf numFmtId="0" fontId="2" fillId="36" borderId="79" xfId="0" applyFont="1" applyFill="1" applyBorder="1" applyAlignment="1" applyProtection="1">
      <alignment horizontal="center" vertical="center" wrapText="1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  <xf numFmtId="0" fontId="2" fillId="36" borderId="80" xfId="0" applyFont="1" applyFill="1" applyBorder="1" applyAlignment="1" applyProtection="1">
      <alignment horizontal="center" vertical="center" wrapText="1"/>
      <protection/>
    </xf>
    <xf numFmtId="0" fontId="2" fillId="36" borderId="81" xfId="0" applyFont="1" applyFill="1" applyBorder="1" applyAlignment="1" applyProtection="1">
      <alignment horizontal="center" vertical="center" wrapText="1"/>
      <protection/>
    </xf>
    <xf numFmtId="0" fontId="2" fillId="36" borderId="82" xfId="0" applyFont="1" applyFill="1" applyBorder="1" applyAlignment="1" applyProtection="1">
      <alignment horizontal="center" vertical="center" wrapText="1"/>
      <protection/>
    </xf>
    <xf numFmtId="0" fontId="2" fillId="37" borderId="83" xfId="0" applyNumberFormat="1" applyFont="1" applyFill="1" applyBorder="1" applyAlignment="1" applyProtection="1">
      <alignment horizontal="center"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 wrapText="1"/>
      <protection/>
    </xf>
    <xf numFmtId="0" fontId="3" fillId="39" borderId="49" xfId="0" applyFont="1" applyFill="1" applyBorder="1" applyAlignment="1" applyProtection="1">
      <alignment horizontal="center" vertical="center" wrapText="1"/>
      <protection/>
    </xf>
    <xf numFmtId="0" fontId="2" fillId="36" borderId="84" xfId="0" applyFont="1" applyFill="1" applyBorder="1" applyAlignment="1" applyProtection="1">
      <alignment horizontal="center" vertical="center" wrapText="1"/>
      <protection/>
    </xf>
    <xf numFmtId="0" fontId="2" fillId="36" borderId="85" xfId="0" applyFont="1" applyFill="1" applyBorder="1" applyAlignment="1" applyProtection="1">
      <alignment horizontal="center" vertical="center" wrapText="1"/>
      <protection/>
    </xf>
    <xf numFmtId="0" fontId="3" fillId="33" borderId="77" xfId="0" applyFont="1" applyFill="1" applyBorder="1" applyAlignment="1" applyProtection="1">
      <alignment horizontal="center" vertical="center" wrapText="1"/>
      <protection/>
    </xf>
    <xf numFmtId="0" fontId="2" fillId="36" borderId="86" xfId="0" applyFont="1" applyFill="1" applyBorder="1" applyAlignment="1" applyProtection="1">
      <alignment horizontal="center" vertical="center" wrapText="1"/>
      <protection/>
    </xf>
    <xf numFmtId="0" fontId="2" fillId="36" borderId="87" xfId="0" applyFont="1" applyFill="1" applyBorder="1" applyAlignment="1" applyProtection="1">
      <alignment horizontal="center" vertical="center" wrapText="1"/>
      <protection/>
    </xf>
    <xf numFmtId="0" fontId="2" fillId="36" borderId="88" xfId="0" applyFont="1" applyFill="1" applyBorder="1" applyAlignment="1" applyProtection="1">
      <alignment horizontal="center" vertical="center" wrapText="1"/>
      <protection/>
    </xf>
    <xf numFmtId="4" fontId="2" fillId="0" borderId="88" xfId="0" applyNumberFormat="1" applyFont="1" applyBorder="1" applyAlignment="1" applyProtection="1">
      <alignment horizontal="center" vertical="center" wrapText="1"/>
      <protection/>
    </xf>
    <xf numFmtId="0" fontId="2" fillId="36" borderId="89" xfId="0" applyFont="1" applyFill="1" applyBorder="1" applyAlignment="1" applyProtection="1">
      <alignment horizontal="center" vertical="center" wrapText="1"/>
      <protection/>
    </xf>
    <xf numFmtId="0" fontId="2" fillId="36" borderId="90" xfId="0" applyFont="1" applyFill="1" applyBorder="1" applyAlignment="1" applyProtection="1">
      <alignment horizontal="center" vertical="center" wrapText="1"/>
      <protection/>
    </xf>
    <xf numFmtId="0" fontId="3" fillId="39" borderId="68" xfId="0" applyFont="1" applyFill="1" applyBorder="1" applyAlignment="1" applyProtection="1">
      <alignment horizontal="center" vertical="center"/>
      <protection/>
    </xf>
    <xf numFmtId="0" fontId="3" fillId="39" borderId="69" xfId="0" applyFont="1" applyFill="1" applyBorder="1" applyAlignment="1" applyProtection="1">
      <alignment horizontal="center" vertical="center"/>
      <protection/>
    </xf>
    <xf numFmtId="0" fontId="2" fillId="36" borderId="91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50" zoomScaleNormal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H19" sqref="H19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4.28125" style="2" customWidth="1"/>
    <col min="4" max="4" width="34.2812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8" s="8" customFormat="1" ht="65.25" customHeight="1">
      <c r="A1" s="4"/>
      <c r="B1" s="122" t="s">
        <v>0</v>
      </c>
      <c r="C1" s="122"/>
      <c r="D1" s="123" t="s">
        <v>45</v>
      </c>
      <c r="E1" s="123"/>
      <c r="F1" s="51" t="s">
        <v>41</v>
      </c>
      <c r="G1" s="51" t="s">
        <v>47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420</v>
      </c>
      <c r="Q1" s="3" t="s">
        <v>28</v>
      </c>
      <c r="R1" s="119">
        <f>SUM(R11:R13)</f>
        <v>26.299999999999997</v>
      </c>
    </row>
    <row r="2" spans="1:18" s="8" customFormat="1" ht="57.75" customHeight="1">
      <c r="A2" s="4"/>
      <c r="B2" s="124" t="s">
        <v>2</v>
      </c>
      <c r="C2" s="124"/>
      <c r="D2" s="123"/>
      <c r="E2" s="123"/>
      <c r="F2" s="9"/>
      <c r="G2" s="9"/>
      <c r="N2" s="10" t="s">
        <v>3</v>
      </c>
      <c r="O2" s="11"/>
      <c r="P2" s="12">
        <v>740</v>
      </c>
      <c r="Q2" s="3" t="s">
        <v>27</v>
      </c>
      <c r="R2" s="119">
        <v>46.67</v>
      </c>
    </row>
    <row r="3" spans="1:18" s="8" customFormat="1" ht="35.25" customHeight="1">
      <c r="A3" s="4"/>
      <c r="B3" s="124" t="s">
        <v>26</v>
      </c>
      <c r="C3" s="124"/>
      <c r="D3" s="123" t="s">
        <v>27</v>
      </c>
      <c r="E3" s="123"/>
      <c r="N3" s="10" t="s">
        <v>4</v>
      </c>
      <c r="O3" s="11"/>
      <c r="P3" s="62">
        <f>+O7</f>
        <v>0</v>
      </c>
      <c r="Q3" s="13"/>
      <c r="R3" s="119"/>
    </row>
    <row r="4" spans="1:18" s="8" customFormat="1" ht="35.25" customHeight="1" thickBot="1">
      <c r="A4" s="4"/>
      <c r="D4" s="14"/>
      <c r="E4" s="14"/>
      <c r="F4" s="10" t="s">
        <v>21</v>
      </c>
      <c r="G4" s="103">
        <v>0.269333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19"/>
    </row>
    <row r="5" spans="1:18" s="8" customFormat="1" ht="43.5" customHeight="1" thickBot="1" thickTop="1">
      <c r="A5" s="4"/>
      <c r="B5" s="19" t="s">
        <v>6</v>
      </c>
      <c r="C5" s="20"/>
      <c r="D5" s="59">
        <v>1</v>
      </c>
      <c r="E5" s="14"/>
      <c r="F5" s="10" t="s">
        <v>7</v>
      </c>
      <c r="G5" s="77">
        <v>1.11</v>
      </c>
      <c r="N5" s="126" t="s">
        <v>8</v>
      </c>
      <c r="O5" s="126"/>
      <c r="P5" s="58">
        <f>P1-P2-P3-P4</f>
        <v>-320</v>
      </c>
      <c r="Q5" s="13"/>
      <c r="R5" s="119">
        <f>R1-R2</f>
        <v>-20.370000000000005</v>
      </c>
    </row>
    <row r="6" spans="1:17" s="8" customFormat="1" ht="43.5" customHeight="1" thickBot="1" thickTop="1">
      <c r="A6" s="4"/>
      <c r="B6" s="56" t="s">
        <v>66</v>
      </c>
      <c r="C6" s="56"/>
      <c r="D6" s="14"/>
      <c r="E6" s="14"/>
      <c r="F6" s="10" t="s">
        <v>10</v>
      </c>
      <c r="G6" s="96">
        <v>11.11</v>
      </c>
      <c r="Q6" s="13"/>
    </row>
    <row r="7" spans="1:16" s="8" customFormat="1" ht="27" customHeight="1" thickBot="1" thickTop="1">
      <c r="A7" s="127" t="s">
        <v>30</v>
      </c>
      <c r="B7" s="128"/>
      <c r="C7" s="129"/>
      <c r="D7" s="130" t="s">
        <v>11</v>
      </c>
      <c r="E7" s="131"/>
      <c r="F7" s="131"/>
      <c r="G7" s="97">
        <f aca="true" t="shared" si="0" ref="G7:O7">SUM(G11:G48)</f>
        <v>0</v>
      </c>
      <c r="H7" s="95">
        <f t="shared" si="0"/>
        <v>0</v>
      </c>
      <c r="I7" s="79">
        <f t="shared" si="0"/>
        <v>0</v>
      </c>
      <c r="J7" s="79">
        <f t="shared" si="0"/>
        <v>300</v>
      </c>
      <c r="K7" s="79">
        <f t="shared" si="0"/>
        <v>120</v>
      </c>
      <c r="L7" s="79">
        <f t="shared" si="0"/>
        <v>0</v>
      </c>
      <c r="M7" s="80">
        <f t="shared" si="0"/>
        <v>0</v>
      </c>
      <c r="N7" s="78">
        <f t="shared" si="0"/>
        <v>420</v>
      </c>
      <c r="O7" s="81">
        <f t="shared" si="0"/>
        <v>0</v>
      </c>
      <c r="P7" s="13">
        <f>+N7-SUM(H7:M7)</f>
        <v>0</v>
      </c>
    </row>
    <row r="8" spans="1:18" ht="36" customHeight="1" thickBot="1" thickTop="1">
      <c r="A8" s="132"/>
      <c r="B8" s="133" t="s">
        <v>12</v>
      </c>
      <c r="C8" s="133" t="s">
        <v>13</v>
      </c>
      <c r="D8" s="134" t="s">
        <v>25</v>
      </c>
      <c r="E8" s="133" t="s">
        <v>33</v>
      </c>
      <c r="F8" s="136" t="s">
        <v>32</v>
      </c>
      <c r="G8" s="120" t="s">
        <v>15</v>
      </c>
      <c r="H8" s="146" t="s">
        <v>16</v>
      </c>
      <c r="I8" s="147" t="s">
        <v>37</v>
      </c>
      <c r="J8" s="148" t="s">
        <v>39</v>
      </c>
      <c r="K8" s="148" t="s">
        <v>38</v>
      </c>
      <c r="L8" s="149" t="s">
        <v>22</v>
      </c>
      <c r="M8" s="150"/>
      <c r="N8" s="145" t="s">
        <v>17</v>
      </c>
      <c r="O8" s="125" t="s">
        <v>18</v>
      </c>
      <c r="P8" s="137" t="s">
        <v>19</v>
      </c>
      <c r="Q8" s="2"/>
      <c r="R8" s="138" t="s">
        <v>40</v>
      </c>
    </row>
    <row r="9" spans="1:18" ht="36" customHeight="1" thickBot="1" thickTop="1">
      <c r="A9" s="132"/>
      <c r="B9" s="133" t="s">
        <v>12</v>
      </c>
      <c r="C9" s="133"/>
      <c r="D9" s="135"/>
      <c r="E9" s="133"/>
      <c r="F9" s="136"/>
      <c r="G9" s="121"/>
      <c r="H9" s="146" t="s">
        <v>37</v>
      </c>
      <c r="I9" s="147" t="s">
        <v>37</v>
      </c>
      <c r="J9" s="147"/>
      <c r="K9" s="147" t="s">
        <v>36</v>
      </c>
      <c r="L9" s="141" t="s">
        <v>23</v>
      </c>
      <c r="M9" s="143" t="s">
        <v>24</v>
      </c>
      <c r="N9" s="145"/>
      <c r="O9" s="125"/>
      <c r="P9" s="137"/>
      <c r="Q9" s="2"/>
      <c r="R9" s="139"/>
    </row>
    <row r="10" spans="1:18" ht="37.5" customHeight="1" thickBot="1" thickTop="1">
      <c r="A10" s="132"/>
      <c r="B10" s="133"/>
      <c r="C10" s="133"/>
      <c r="D10" s="135"/>
      <c r="E10" s="133"/>
      <c r="F10" s="136"/>
      <c r="G10" s="94" t="s">
        <v>20</v>
      </c>
      <c r="H10" s="146"/>
      <c r="I10" s="147"/>
      <c r="J10" s="147"/>
      <c r="K10" s="147"/>
      <c r="L10" s="142"/>
      <c r="M10" s="144"/>
      <c r="N10" s="145"/>
      <c r="O10" s="125"/>
      <c r="P10" s="137"/>
      <c r="Q10" s="2"/>
      <c r="R10" s="140"/>
    </row>
    <row r="11" spans="1:18" ht="30" customHeight="1" thickTop="1">
      <c r="A11" s="27">
        <v>1</v>
      </c>
      <c r="B11" s="47">
        <v>41417</v>
      </c>
      <c r="C11" s="44"/>
      <c r="D11" s="30" t="s">
        <v>69</v>
      </c>
      <c r="E11" s="30" t="s">
        <v>67</v>
      </c>
      <c r="F11" s="31" t="s">
        <v>68</v>
      </c>
      <c r="G11" s="93"/>
      <c r="H11" s="33"/>
      <c r="I11" s="34"/>
      <c r="J11" s="38">
        <v>260</v>
      </c>
      <c r="K11" s="68"/>
      <c r="L11" s="68"/>
      <c r="M11" s="38"/>
      <c r="N11" s="39">
        <f>SUM(H11:L11)</f>
        <v>260</v>
      </c>
      <c r="O11" s="40"/>
      <c r="P11" s="41"/>
      <c r="Q11" s="2"/>
      <c r="R11" s="72">
        <v>16.32</v>
      </c>
    </row>
    <row r="12" spans="1:18" ht="30" customHeight="1">
      <c r="A12" s="42">
        <v>2</v>
      </c>
      <c r="B12" s="47">
        <v>41417</v>
      </c>
      <c r="C12" s="29"/>
      <c r="D12" s="30" t="s">
        <v>72</v>
      </c>
      <c r="E12" s="30" t="s">
        <v>67</v>
      </c>
      <c r="F12" s="31" t="s">
        <v>68</v>
      </c>
      <c r="G12" s="32"/>
      <c r="H12" s="33"/>
      <c r="I12" s="34"/>
      <c r="J12" s="35">
        <v>40</v>
      </c>
      <c r="K12" s="68"/>
      <c r="L12" s="37"/>
      <c r="N12" s="39">
        <f aca="true" t="shared" si="1" ref="N12:N26">SUM(H12:M12)</f>
        <v>40</v>
      </c>
      <c r="O12" s="43"/>
      <c r="P12" s="41"/>
      <c r="Q12" s="2"/>
      <c r="R12" s="72">
        <v>2.51</v>
      </c>
    </row>
    <row r="13" spans="1:18" ht="30" customHeight="1">
      <c r="A13" s="42">
        <v>3</v>
      </c>
      <c r="B13" s="47">
        <v>41418</v>
      </c>
      <c r="C13" s="29"/>
      <c r="D13" s="30" t="s">
        <v>73</v>
      </c>
      <c r="E13" s="30"/>
      <c r="F13" s="31"/>
      <c r="G13" s="32"/>
      <c r="H13" s="33"/>
      <c r="I13" s="34"/>
      <c r="J13" s="35"/>
      <c r="K13" s="68">
        <v>120</v>
      </c>
      <c r="L13" s="37"/>
      <c r="M13" s="38"/>
      <c r="N13" s="39">
        <f t="shared" si="1"/>
        <v>120</v>
      </c>
      <c r="O13" s="43"/>
      <c r="P13" s="41">
        <f aca="true" t="shared" si="2" ref="P13:P48">IF(F13="Milano","X","")</f>
      </c>
      <c r="Q13" s="2"/>
      <c r="R13" s="73">
        <v>7.47</v>
      </c>
    </row>
    <row r="14" spans="1:18" ht="30" customHeight="1">
      <c r="A14" s="42">
        <v>4</v>
      </c>
      <c r="B14" s="47"/>
      <c r="C14" s="29"/>
      <c r="D14" s="30"/>
      <c r="E14" s="30"/>
      <c r="F14" s="31"/>
      <c r="G14" s="32"/>
      <c r="H14" s="33"/>
      <c r="I14" s="34"/>
      <c r="J14" s="35"/>
      <c r="K14" s="68"/>
      <c r="L14" s="37"/>
      <c r="M14" s="38"/>
      <c r="N14" s="39">
        <f t="shared" si="1"/>
        <v>0</v>
      </c>
      <c r="O14" s="43"/>
      <c r="P14" s="41">
        <f t="shared" si="2"/>
      </c>
      <c r="Q14" s="2"/>
      <c r="R14" s="74"/>
    </row>
    <row r="15" spans="1:18" ht="30" customHeight="1">
      <c r="A15" s="42">
        <v>5</v>
      </c>
      <c r="B15" s="47"/>
      <c r="C15" s="30"/>
      <c r="D15" s="30"/>
      <c r="E15" s="30"/>
      <c r="F15" s="31"/>
      <c r="G15" s="32"/>
      <c r="H15" s="33"/>
      <c r="I15" s="34"/>
      <c r="J15" s="35"/>
      <c r="K15" s="68"/>
      <c r="L15" s="37"/>
      <c r="M15" s="38"/>
      <c r="N15" s="39">
        <f t="shared" si="1"/>
        <v>0</v>
      </c>
      <c r="O15" s="43"/>
      <c r="P15" s="41">
        <f t="shared" si="2"/>
      </c>
      <c r="Q15" s="2"/>
      <c r="R15" s="75"/>
    </row>
    <row r="16" spans="1:18" ht="30" customHeight="1">
      <c r="A16" s="42">
        <v>6</v>
      </c>
      <c r="B16" s="47"/>
      <c r="C16" s="30"/>
      <c r="D16" s="30"/>
      <c r="E16" s="30"/>
      <c r="F16" s="31"/>
      <c r="G16" s="32"/>
      <c r="H16" s="33"/>
      <c r="I16" s="34"/>
      <c r="J16" s="35"/>
      <c r="K16" s="68"/>
      <c r="L16" s="37"/>
      <c r="M16" s="38"/>
      <c r="N16" s="39">
        <f t="shared" si="1"/>
        <v>0</v>
      </c>
      <c r="O16" s="43"/>
      <c r="P16" s="41">
        <f t="shared" si="2"/>
      </c>
      <c r="Q16" s="2"/>
      <c r="R16" s="74"/>
    </row>
    <row r="17" spans="1:18" ht="30" customHeight="1">
      <c r="A17" s="42">
        <v>7</v>
      </c>
      <c r="B17" s="47"/>
      <c r="C17" s="29"/>
      <c r="D17" s="30"/>
      <c r="E17" s="30"/>
      <c r="F17" s="31"/>
      <c r="G17" s="32"/>
      <c r="H17" s="33"/>
      <c r="I17" s="34"/>
      <c r="J17" s="35"/>
      <c r="K17" s="68"/>
      <c r="L17" s="37"/>
      <c r="M17" s="38"/>
      <c r="N17" s="39">
        <f t="shared" si="1"/>
        <v>0</v>
      </c>
      <c r="O17" s="43"/>
      <c r="P17" s="41">
        <f t="shared" si="2"/>
      </c>
      <c r="Q17" s="2"/>
      <c r="R17" s="74"/>
    </row>
    <row r="18" spans="1:18" ht="30" customHeight="1">
      <c r="A18" s="42">
        <v>8</v>
      </c>
      <c r="B18" s="47"/>
      <c r="C18" s="29"/>
      <c r="D18" s="30"/>
      <c r="E18" s="30"/>
      <c r="F18" s="31"/>
      <c r="G18" s="32"/>
      <c r="H18" s="33"/>
      <c r="I18" s="34"/>
      <c r="J18" s="35"/>
      <c r="K18" s="68"/>
      <c r="L18" s="37"/>
      <c r="M18" s="38"/>
      <c r="N18" s="39">
        <f t="shared" si="1"/>
        <v>0</v>
      </c>
      <c r="O18" s="43"/>
      <c r="P18" s="41">
        <f t="shared" si="2"/>
      </c>
      <c r="Q18" s="2"/>
      <c r="R18" s="74"/>
    </row>
    <row r="19" spans="1:18" ht="30" customHeight="1">
      <c r="A19" s="42">
        <v>9</v>
      </c>
      <c r="B19" s="47"/>
      <c r="C19" s="44"/>
      <c r="D19" s="30"/>
      <c r="E19" s="30"/>
      <c r="F19" s="45"/>
      <c r="G19" s="32"/>
      <c r="H19" s="33"/>
      <c r="I19" s="34"/>
      <c r="J19" s="35"/>
      <c r="K19" s="68"/>
      <c r="L19" s="37"/>
      <c r="M19" s="38"/>
      <c r="N19" s="39">
        <f t="shared" si="1"/>
        <v>0</v>
      </c>
      <c r="O19" s="43"/>
      <c r="P19" s="41">
        <f t="shared" si="2"/>
      </c>
      <c r="Q19" s="2"/>
      <c r="R19" s="74"/>
    </row>
    <row r="20" spans="1:18" ht="30" customHeight="1">
      <c r="A20" s="42">
        <v>10</v>
      </c>
      <c r="B20" s="47"/>
      <c r="C20" s="44"/>
      <c r="D20" s="30"/>
      <c r="E20" s="30"/>
      <c r="F20" s="45"/>
      <c r="G20" s="32"/>
      <c r="H20" s="33">
        <f aca="true" t="shared" si="3" ref="H20:H39">IF($D$3="si",($G$5/$G$6*G20),IF($D$3="no",G20*$G$4,0))</f>
        <v>0</v>
      </c>
      <c r="I20" s="34"/>
      <c r="J20" s="35"/>
      <c r="K20" s="68"/>
      <c r="L20" s="37"/>
      <c r="M20" s="38"/>
      <c r="N20" s="39">
        <f t="shared" si="1"/>
        <v>0</v>
      </c>
      <c r="O20" s="43"/>
      <c r="P20" s="41">
        <f t="shared" si="2"/>
      </c>
      <c r="Q20" s="2"/>
      <c r="R20" s="74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3"/>
        <v>0</v>
      </c>
      <c r="I21" s="34"/>
      <c r="J21" s="36"/>
      <c r="K21" s="37"/>
      <c r="L21" s="37"/>
      <c r="M21" s="38"/>
      <c r="N21" s="39">
        <f t="shared" si="1"/>
        <v>0</v>
      </c>
      <c r="O21" s="43"/>
      <c r="P21" s="41">
        <f t="shared" si="2"/>
      </c>
      <c r="Q21" s="2"/>
      <c r="R21" s="74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3"/>
        <v>0</v>
      </c>
      <c r="I22" s="35"/>
      <c r="J22" s="35"/>
      <c r="K22" s="68"/>
      <c r="L22" s="37"/>
      <c r="M22" s="38"/>
      <c r="N22" s="39">
        <f t="shared" si="1"/>
        <v>0</v>
      </c>
      <c r="O22" s="43"/>
      <c r="P22" s="41">
        <f t="shared" si="2"/>
      </c>
      <c r="Q22" s="2"/>
      <c r="R22" s="74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3"/>
        <v>0</v>
      </c>
      <c r="I23" s="48"/>
      <c r="J23" s="36"/>
      <c r="K23" s="37"/>
      <c r="L23" s="37"/>
      <c r="M23" s="38"/>
      <c r="N23" s="39">
        <f t="shared" si="1"/>
        <v>0</v>
      </c>
      <c r="O23" s="43"/>
      <c r="P23" s="41">
        <f t="shared" si="2"/>
      </c>
      <c r="Q23" s="2"/>
      <c r="R23" s="74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3"/>
        <v>0</v>
      </c>
      <c r="I24" s="48"/>
      <c r="J24" s="36"/>
      <c r="K24" s="37"/>
      <c r="L24" s="37"/>
      <c r="M24" s="38"/>
      <c r="N24" s="39">
        <f t="shared" si="1"/>
        <v>0</v>
      </c>
      <c r="O24" s="43"/>
      <c r="P24" s="41">
        <f t="shared" si="2"/>
      </c>
      <c r="Q24" s="2"/>
      <c r="R24" s="74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3"/>
        <v>0</v>
      </c>
      <c r="I25" s="48"/>
      <c r="J25" s="36"/>
      <c r="K25" s="37"/>
      <c r="L25" s="37"/>
      <c r="M25" s="38"/>
      <c r="N25" s="39">
        <f t="shared" si="1"/>
        <v>0</v>
      </c>
      <c r="O25" s="43"/>
      <c r="P25" s="41">
        <f t="shared" si="2"/>
      </c>
      <c r="Q25" s="2"/>
      <c r="R25" s="74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3"/>
        <v>0</v>
      </c>
      <c r="I26" s="48"/>
      <c r="J26" s="36"/>
      <c r="K26" s="37"/>
      <c r="L26" s="37"/>
      <c r="M26" s="38"/>
      <c r="N26" s="39">
        <f t="shared" si="1"/>
        <v>0</v>
      </c>
      <c r="O26" s="43"/>
      <c r="P26" s="41">
        <f t="shared" si="2"/>
      </c>
      <c r="Q26" s="2"/>
      <c r="R26" s="74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3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>
        <f t="shared" si="2"/>
      </c>
      <c r="Q27" s="2"/>
      <c r="R27" s="74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si="3"/>
        <v>0</v>
      </c>
      <c r="I28" s="48"/>
      <c r="J28" s="36"/>
      <c r="K28" s="37"/>
      <c r="L28" s="37"/>
      <c r="M28" s="38"/>
      <c r="N28" s="39">
        <f aca="true" t="shared" si="4" ref="N28:N38">SUM(H28:M28)</f>
        <v>0</v>
      </c>
      <c r="O28" s="43"/>
      <c r="P28" s="41">
        <f t="shared" si="2"/>
      </c>
      <c r="Q28" s="2"/>
      <c r="R28" s="74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si="3"/>
        <v>0</v>
      </c>
      <c r="I29" s="48"/>
      <c r="J29" s="36"/>
      <c r="K29" s="37"/>
      <c r="L29" s="37"/>
      <c r="M29" s="38"/>
      <c r="N29" s="39">
        <f t="shared" si="4"/>
        <v>0</v>
      </c>
      <c r="O29" s="43"/>
      <c r="P29" s="41">
        <f t="shared" si="2"/>
      </c>
      <c r="Q29" s="2"/>
      <c r="R29" s="74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3"/>
        <v>0</v>
      </c>
      <c r="I30" s="48"/>
      <c r="J30" s="36"/>
      <c r="K30" s="37"/>
      <c r="L30" s="37"/>
      <c r="M30" s="38"/>
      <c r="N30" s="39">
        <f t="shared" si="4"/>
        <v>0</v>
      </c>
      <c r="O30" s="43"/>
      <c r="P30" s="41">
        <f t="shared" si="2"/>
      </c>
      <c r="Q30" s="2"/>
      <c r="R30" s="74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3"/>
        <v>0</v>
      </c>
      <c r="I31" s="48"/>
      <c r="J31" s="36"/>
      <c r="K31" s="37"/>
      <c r="L31" s="37"/>
      <c r="M31" s="38"/>
      <c r="N31" s="39">
        <f t="shared" si="4"/>
        <v>0</v>
      </c>
      <c r="O31" s="43"/>
      <c r="P31" s="41">
        <f t="shared" si="2"/>
      </c>
      <c r="Q31" s="2"/>
      <c r="R31" s="74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si="3"/>
        <v>0</v>
      </c>
      <c r="I32" s="48"/>
      <c r="J32" s="36"/>
      <c r="K32" s="37"/>
      <c r="L32" s="37"/>
      <c r="M32" s="38"/>
      <c r="N32" s="39">
        <f t="shared" si="4"/>
        <v>0</v>
      </c>
      <c r="O32" s="43"/>
      <c r="P32" s="41">
        <f t="shared" si="2"/>
      </c>
      <c r="Q32" s="2"/>
      <c r="R32" s="74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3"/>
        <v>0</v>
      </c>
      <c r="I33" s="48"/>
      <c r="J33" s="36"/>
      <c r="K33" s="37"/>
      <c r="L33" s="37"/>
      <c r="M33" s="38"/>
      <c r="N33" s="39">
        <f t="shared" si="4"/>
        <v>0</v>
      </c>
      <c r="O33" s="43"/>
      <c r="P33" s="41">
        <f t="shared" si="2"/>
      </c>
      <c r="Q33" s="2"/>
      <c r="R33" s="74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3"/>
        <v>0</v>
      </c>
      <c r="I34" s="48"/>
      <c r="J34" s="36"/>
      <c r="K34" s="37"/>
      <c r="L34" s="37"/>
      <c r="M34" s="38"/>
      <c r="N34" s="39">
        <f t="shared" si="4"/>
        <v>0</v>
      </c>
      <c r="O34" s="43"/>
      <c r="P34" s="41">
        <f t="shared" si="2"/>
      </c>
      <c r="Q34" s="2"/>
      <c r="R34" s="74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3"/>
        <v>0</v>
      </c>
      <c r="I35" s="48"/>
      <c r="J35" s="36"/>
      <c r="K35" s="37"/>
      <c r="L35" s="37"/>
      <c r="M35" s="38"/>
      <c r="N35" s="39">
        <f t="shared" si="4"/>
        <v>0</v>
      </c>
      <c r="O35" s="43"/>
      <c r="P35" s="41">
        <f t="shared" si="2"/>
      </c>
      <c r="Q35" s="2"/>
      <c r="R35" s="74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3"/>
        <v>0</v>
      </c>
      <c r="I36" s="48"/>
      <c r="J36" s="36"/>
      <c r="K36" s="37"/>
      <c r="L36" s="37"/>
      <c r="M36" s="38"/>
      <c r="N36" s="39">
        <f t="shared" si="4"/>
        <v>0</v>
      </c>
      <c r="O36" s="43"/>
      <c r="P36" s="41">
        <f t="shared" si="2"/>
      </c>
      <c r="Q36" s="2"/>
      <c r="R36" s="74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4"/>
        <v>0</v>
      </c>
      <c r="O37" s="43"/>
      <c r="P37" s="41">
        <f t="shared" si="2"/>
      </c>
      <c r="Q37" s="2"/>
      <c r="R37" s="74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3"/>
        <v>0</v>
      </c>
      <c r="I38" s="48"/>
      <c r="J38" s="36"/>
      <c r="K38" s="37"/>
      <c r="L38" s="37"/>
      <c r="M38" s="38"/>
      <c r="N38" s="39">
        <f t="shared" si="4"/>
        <v>0</v>
      </c>
      <c r="O38" s="43"/>
      <c r="P38" s="41">
        <f t="shared" si="2"/>
      </c>
      <c r="Q38" s="2"/>
      <c r="R38" s="74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3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>
        <f t="shared" si="2"/>
      </c>
      <c r="Q39" s="2"/>
      <c r="R39" s="74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aca="true" t="shared" si="5" ref="N40:N48">SUM(H40:M40)</f>
        <v>0</v>
      </c>
      <c r="O40" s="43"/>
      <c r="P40" s="41">
        <f t="shared" si="2"/>
      </c>
      <c r="Q40" s="2"/>
      <c r="R40" s="74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aca="true" t="shared" si="6" ref="H41:H48">IF($D$3="si",($G$5/$G$6*G41),IF($D$3="no",G41*$G$4,0))</f>
        <v>0</v>
      </c>
      <c r="I41" s="48"/>
      <c r="J41" s="36"/>
      <c r="K41" s="37"/>
      <c r="L41" s="37"/>
      <c r="M41" s="38"/>
      <c r="N41" s="39">
        <f t="shared" si="5"/>
        <v>0</v>
      </c>
      <c r="O41" s="43"/>
      <c r="P41" s="41">
        <f t="shared" si="2"/>
      </c>
      <c r="Q41" s="2"/>
      <c r="R41" s="74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6"/>
        <v>0</v>
      </c>
      <c r="I42" s="48"/>
      <c r="J42" s="36"/>
      <c r="K42" s="37"/>
      <c r="L42" s="37"/>
      <c r="M42" s="38"/>
      <c r="N42" s="39">
        <f t="shared" si="5"/>
        <v>0</v>
      </c>
      <c r="O42" s="43"/>
      <c r="P42" s="41">
        <f t="shared" si="2"/>
      </c>
      <c r="Q42" s="2"/>
      <c r="R42" s="74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6"/>
        <v>0</v>
      </c>
      <c r="I43" s="48"/>
      <c r="J43" s="36"/>
      <c r="K43" s="37"/>
      <c r="L43" s="37"/>
      <c r="M43" s="38"/>
      <c r="N43" s="39">
        <f t="shared" si="5"/>
        <v>0</v>
      </c>
      <c r="O43" s="43"/>
      <c r="P43" s="41">
        <f t="shared" si="2"/>
      </c>
      <c r="Q43" s="2"/>
      <c r="R43" s="74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6"/>
        <v>0</v>
      </c>
      <c r="I44" s="48"/>
      <c r="J44" s="36"/>
      <c r="K44" s="37"/>
      <c r="L44" s="37"/>
      <c r="M44" s="38"/>
      <c r="N44" s="39">
        <f t="shared" si="5"/>
        <v>0</v>
      </c>
      <c r="O44" s="43"/>
      <c r="P44" s="41">
        <f t="shared" si="2"/>
      </c>
      <c r="Q44" s="2"/>
      <c r="R44" s="74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6"/>
        <v>0</v>
      </c>
      <c r="I45" s="48"/>
      <c r="J45" s="36"/>
      <c r="K45" s="37"/>
      <c r="L45" s="37"/>
      <c r="M45" s="38"/>
      <c r="N45" s="39">
        <f t="shared" si="5"/>
        <v>0</v>
      </c>
      <c r="O45" s="43"/>
      <c r="P45" s="41">
        <f t="shared" si="2"/>
      </c>
      <c r="Q45" s="2"/>
      <c r="R45" s="74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6"/>
        <v>0</v>
      </c>
      <c r="I46" s="48"/>
      <c r="J46" s="36"/>
      <c r="K46" s="37"/>
      <c r="L46" s="37"/>
      <c r="M46" s="38"/>
      <c r="N46" s="39">
        <f t="shared" si="5"/>
        <v>0</v>
      </c>
      <c r="O46" s="43"/>
      <c r="P46" s="41">
        <f t="shared" si="2"/>
      </c>
      <c r="Q46" s="2"/>
      <c r="R46" s="74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6"/>
        <v>0</v>
      </c>
      <c r="I47" s="48"/>
      <c r="J47" s="36"/>
      <c r="K47" s="37"/>
      <c r="L47" s="37"/>
      <c r="M47" s="38"/>
      <c r="N47" s="39">
        <f t="shared" si="5"/>
        <v>0</v>
      </c>
      <c r="O47" s="43"/>
      <c r="P47" s="41">
        <f t="shared" si="2"/>
      </c>
      <c r="Q47" s="2"/>
      <c r="R47" s="74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6"/>
        <v>0</v>
      </c>
      <c r="I48" s="48"/>
      <c r="J48" s="36"/>
      <c r="K48" s="37"/>
      <c r="L48" s="37"/>
      <c r="M48" s="38"/>
      <c r="N48" s="39">
        <f t="shared" si="5"/>
        <v>0</v>
      </c>
      <c r="O48" s="43"/>
      <c r="P48" s="41">
        <f t="shared" si="2"/>
      </c>
      <c r="Q48" s="2"/>
      <c r="R48" s="74"/>
    </row>
    <row r="49" spans="1:16" ht="18.75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</row>
    <row r="50" spans="1:16" ht="18.75">
      <c r="A50" s="82"/>
      <c r="B50" s="83"/>
      <c r="C50" s="84"/>
      <c r="D50" s="85"/>
      <c r="E50" s="85"/>
      <c r="F50" s="86"/>
      <c r="G50" s="87"/>
      <c r="H50" s="88"/>
      <c r="I50" s="89"/>
      <c r="J50" s="89"/>
      <c r="K50" s="89"/>
      <c r="L50" s="89"/>
      <c r="M50" s="89"/>
      <c r="N50" s="90"/>
      <c r="O50" s="91"/>
      <c r="P50" s="92"/>
    </row>
    <row r="51" spans="1:16" ht="18.75">
      <c r="A51" s="60"/>
      <c r="B51" s="76" t="s">
        <v>42</v>
      </c>
      <c r="C51" s="76"/>
      <c r="D51" s="76"/>
      <c r="E51" s="61"/>
      <c r="F51" s="61"/>
      <c r="G51" s="76" t="s">
        <v>44</v>
      </c>
      <c r="H51" s="76"/>
      <c r="I51" s="76"/>
      <c r="J51" s="61"/>
      <c r="K51" s="61"/>
      <c r="L51" s="76" t="s">
        <v>43</v>
      </c>
      <c r="M51" s="76"/>
      <c r="N51" s="76"/>
      <c r="O51" s="61"/>
      <c r="P51" s="92"/>
    </row>
    <row r="52" spans="1:16" ht="18.75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92"/>
    </row>
    <row r="53" spans="1:16" ht="18.75">
      <c r="A53" s="60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</row>
  </sheetData>
  <sheetProtection/>
  <mergeCells count="27">
    <mergeCell ref="P8:P10"/>
    <mergeCell ref="R8:R10"/>
    <mergeCell ref="L9:L10"/>
    <mergeCell ref="M9:M10"/>
    <mergeCell ref="N8:N10"/>
    <mergeCell ref="H8:H10"/>
    <mergeCell ref="I8:I10"/>
    <mergeCell ref="J8:J10"/>
    <mergeCell ref="K8:K10"/>
    <mergeCell ref="L8:M8"/>
    <mergeCell ref="O8:O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priority="1" dxfId="0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50:M50 L11:M11 H11:I11 L12:L22 J11:K22 I23:M48 H12:H48 I17:I22 M18:M22">
      <formula1>0</formula1>
    </dataValidation>
    <dataValidation type="whole" operator="greaterThanOrEqual" allowBlank="1" showErrorMessage="1" errorTitle="Valore" error="Inserire un numero maggiore o uguale a 0 (zero)!" sqref="N50 N11:N48">
      <formula1>0</formula1>
    </dataValidation>
    <dataValidation type="textLength" operator="greaterThan" allowBlank="1" showErrorMessage="1" sqref="D50:E50 D23:E48 E19:E21">
      <formula1>1</formula1>
    </dataValidation>
    <dataValidation type="textLength" operator="greaterThan" sqref="F50 F23:F48 F19:F20">
      <formula1>1</formula1>
    </dataValidation>
    <dataValidation type="date" operator="greaterThanOrEqual" showErrorMessage="1" errorTitle="Data" error="Inserire una data superiore al 1/11/2000" sqref="B50 B11:B20 B23:B48">
      <formula1>36831</formula1>
    </dataValidation>
    <dataValidation type="textLength" operator="greaterThan" allowBlank="1" sqref="C50 C11 C23:C48 C21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:G1">
      <formula1>1</formula1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'Nota Spese Estero MEX'!$Q$1:$Q$2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  <oddFooter>&amp;CPagina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="50" zoomScaleNormal="50" zoomScaleSheetLayoutView="50" zoomScalePageLayoutView="0" workbookViewId="0" topLeftCell="F1">
      <pane ySplit="5" topLeftCell="A9" activePane="bottomLeft" state="frozen"/>
      <selection pane="topLeft" activeCell="A1" sqref="A1"/>
      <selection pane="bottomLeft" activeCell="N16" sqref="N16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8" s="8" customFormat="1" ht="65.25" customHeight="1">
      <c r="A1" s="4"/>
      <c r="B1" s="122" t="s">
        <v>0</v>
      </c>
      <c r="C1" s="122"/>
      <c r="D1" s="123" t="s">
        <v>45</v>
      </c>
      <c r="E1" s="123"/>
      <c r="F1" s="51" t="s">
        <v>41</v>
      </c>
      <c r="G1" s="51" t="s">
        <v>47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396513</v>
      </c>
      <c r="Q1" s="3" t="s">
        <v>28</v>
      </c>
      <c r="R1" s="118">
        <f>SUM(R11,R13:R21,R23:R25)</f>
        <v>168.01000000000002</v>
      </c>
    </row>
    <row r="2" spans="1:18" s="8" customFormat="1" ht="57.75" customHeight="1">
      <c r="A2" s="4"/>
      <c r="B2" s="124" t="s">
        <v>2</v>
      </c>
      <c r="C2" s="124"/>
      <c r="D2" s="123"/>
      <c r="E2" s="123"/>
      <c r="F2" s="9"/>
      <c r="G2" s="9"/>
      <c r="N2" s="10" t="s">
        <v>3</v>
      </c>
      <c r="O2" s="11"/>
      <c r="P2" s="12"/>
      <c r="Q2" s="3" t="s">
        <v>27</v>
      </c>
      <c r="R2" s="118"/>
    </row>
    <row r="3" spans="1:18" s="8" customFormat="1" ht="35.25" customHeight="1">
      <c r="A3" s="4"/>
      <c r="B3" s="124" t="s">
        <v>26</v>
      </c>
      <c r="C3" s="124"/>
      <c r="D3" s="123" t="s">
        <v>27</v>
      </c>
      <c r="E3" s="123"/>
      <c r="N3" s="10" t="s">
        <v>4</v>
      </c>
      <c r="O3" s="11"/>
      <c r="P3" s="62">
        <f>+O7</f>
        <v>634213</v>
      </c>
      <c r="Q3" s="13"/>
      <c r="R3" s="118">
        <f>SUM(R12,R20:R24,R19)</f>
        <v>269.33000000000004</v>
      </c>
    </row>
    <row r="4" spans="1:18" s="8" customFormat="1" ht="35.25" customHeight="1" thickBot="1">
      <c r="A4" s="4"/>
      <c r="D4" s="14"/>
      <c r="E4" s="14"/>
      <c r="F4" s="10" t="s">
        <v>21</v>
      </c>
      <c r="G4" s="103">
        <v>0.269333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18"/>
    </row>
    <row r="5" spans="1:18" s="8" customFormat="1" ht="43.5" customHeight="1" thickBot="1" thickTop="1">
      <c r="A5" s="4"/>
      <c r="B5" s="19" t="s">
        <v>6</v>
      </c>
      <c r="C5" s="20"/>
      <c r="D5" s="59">
        <v>0</v>
      </c>
      <c r="E5" s="14"/>
      <c r="F5" s="10" t="s">
        <v>7</v>
      </c>
      <c r="G5" s="77">
        <v>1.11</v>
      </c>
      <c r="N5" s="126" t="s">
        <v>8</v>
      </c>
      <c r="O5" s="126"/>
      <c r="P5" s="58">
        <f>P1-P2-P3-P4</f>
        <v>-237700</v>
      </c>
      <c r="Q5" s="13"/>
      <c r="R5" s="118">
        <f>R1-R3</f>
        <v>-101.32000000000002</v>
      </c>
    </row>
    <row r="6" spans="1:17" s="8" customFormat="1" ht="43.5" customHeight="1" thickBot="1" thickTop="1">
      <c r="A6" s="4"/>
      <c r="B6" s="56" t="s">
        <v>53</v>
      </c>
      <c r="C6" s="56"/>
      <c r="D6" s="14"/>
      <c r="E6" s="14"/>
      <c r="F6" s="10" t="s">
        <v>10</v>
      </c>
      <c r="G6" s="96">
        <v>11.11</v>
      </c>
      <c r="Q6" s="13"/>
    </row>
    <row r="7" spans="1:16" s="8" customFormat="1" ht="27" customHeight="1" thickBot="1" thickTop="1">
      <c r="A7" s="127" t="s">
        <v>30</v>
      </c>
      <c r="B7" s="128"/>
      <c r="C7" s="129"/>
      <c r="D7" s="130" t="s">
        <v>11</v>
      </c>
      <c r="E7" s="131"/>
      <c r="F7" s="131"/>
      <c r="G7" s="97">
        <f aca="true" t="shared" si="0" ref="G7:O7">SUM(G11:G29)</f>
        <v>0</v>
      </c>
      <c r="H7" s="95">
        <f t="shared" si="0"/>
        <v>0</v>
      </c>
      <c r="I7" s="79">
        <f t="shared" si="0"/>
        <v>0</v>
      </c>
      <c r="J7" s="79">
        <f t="shared" si="0"/>
        <v>92900</v>
      </c>
      <c r="K7" s="79">
        <f t="shared" si="0"/>
        <v>5000</v>
      </c>
      <c r="L7" s="79">
        <f t="shared" si="0"/>
        <v>123213</v>
      </c>
      <c r="M7" s="80">
        <f t="shared" si="0"/>
        <v>175400</v>
      </c>
      <c r="N7" s="78">
        <f t="shared" si="0"/>
        <v>396513</v>
      </c>
      <c r="O7" s="81">
        <f t="shared" si="0"/>
        <v>634213</v>
      </c>
      <c r="P7" s="13">
        <f>+N7-SUM(H7:M7)</f>
        <v>0</v>
      </c>
    </row>
    <row r="8" spans="1:18" ht="36" customHeight="1" thickBot="1" thickTop="1">
      <c r="A8" s="132"/>
      <c r="B8" s="133" t="s">
        <v>12</v>
      </c>
      <c r="C8" s="133" t="s">
        <v>13</v>
      </c>
      <c r="D8" s="134" t="s">
        <v>25</v>
      </c>
      <c r="E8" s="133" t="s">
        <v>33</v>
      </c>
      <c r="F8" s="136" t="s">
        <v>32</v>
      </c>
      <c r="G8" s="120" t="s">
        <v>15</v>
      </c>
      <c r="H8" s="146" t="s">
        <v>16</v>
      </c>
      <c r="I8" s="147" t="s">
        <v>37</v>
      </c>
      <c r="J8" s="148" t="s">
        <v>39</v>
      </c>
      <c r="K8" s="148" t="s">
        <v>38</v>
      </c>
      <c r="L8" s="149" t="s">
        <v>22</v>
      </c>
      <c r="M8" s="150"/>
      <c r="N8" s="145" t="s">
        <v>17</v>
      </c>
      <c r="O8" s="125" t="s">
        <v>18</v>
      </c>
      <c r="P8" s="137" t="s">
        <v>19</v>
      </c>
      <c r="Q8" s="2"/>
      <c r="R8" s="138" t="s">
        <v>40</v>
      </c>
    </row>
    <row r="9" spans="1:18" ht="36" customHeight="1" thickBot="1" thickTop="1">
      <c r="A9" s="132"/>
      <c r="B9" s="133" t="s">
        <v>12</v>
      </c>
      <c r="C9" s="133"/>
      <c r="D9" s="135"/>
      <c r="E9" s="133"/>
      <c r="F9" s="136"/>
      <c r="G9" s="121"/>
      <c r="H9" s="146" t="s">
        <v>37</v>
      </c>
      <c r="I9" s="147" t="s">
        <v>37</v>
      </c>
      <c r="J9" s="147"/>
      <c r="K9" s="147" t="s">
        <v>36</v>
      </c>
      <c r="L9" s="141" t="s">
        <v>23</v>
      </c>
      <c r="M9" s="143" t="s">
        <v>24</v>
      </c>
      <c r="N9" s="145"/>
      <c r="O9" s="125"/>
      <c r="P9" s="137"/>
      <c r="Q9" s="2"/>
      <c r="R9" s="139"/>
    </row>
    <row r="10" spans="1:18" ht="37.5" customHeight="1" thickBot="1" thickTop="1">
      <c r="A10" s="132"/>
      <c r="B10" s="133"/>
      <c r="C10" s="133"/>
      <c r="D10" s="135"/>
      <c r="E10" s="133"/>
      <c r="F10" s="136"/>
      <c r="G10" s="94" t="s">
        <v>20</v>
      </c>
      <c r="H10" s="146"/>
      <c r="I10" s="147"/>
      <c r="J10" s="147"/>
      <c r="K10" s="147"/>
      <c r="L10" s="142"/>
      <c r="M10" s="144"/>
      <c r="N10" s="145"/>
      <c r="O10" s="125"/>
      <c r="P10" s="137"/>
      <c r="Q10" s="2"/>
      <c r="R10" s="140"/>
    </row>
    <row r="11" spans="1:18" ht="30" customHeight="1" thickTop="1">
      <c r="A11" s="27">
        <v>1</v>
      </c>
      <c r="B11" s="47">
        <v>41414</v>
      </c>
      <c r="C11" s="29"/>
      <c r="D11" s="30" t="s">
        <v>54</v>
      </c>
      <c r="E11" s="30" t="s">
        <v>64</v>
      </c>
      <c r="F11" s="31" t="s">
        <v>65</v>
      </c>
      <c r="G11" s="93"/>
      <c r="H11" s="107">
        <f aca="true" t="shared" si="1" ref="H11:H19">IF($D$3="si",($G$5/$G$6*G11),IF($D$3="no",G11*$G$4,0))</f>
        <v>0</v>
      </c>
      <c r="I11" s="109"/>
      <c r="J11" s="35"/>
      <c r="K11" s="35"/>
      <c r="L11" s="35"/>
      <c r="M11" s="110">
        <v>5400</v>
      </c>
      <c r="N11" s="39">
        <f aca="true" t="shared" si="2" ref="N11:N26">SUM(H11:M11)</f>
        <v>5400</v>
      </c>
      <c r="O11" s="40"/>
      <c r="P11" s="41"/>
      <c r="Q11" s="2"/>
      <c r="R11" s="115">
        <v>2.28</v>
      </c>
    </row>
    <row r="12" spans="1:18" ht="30" customHeight="1">
      <c r="A12" s="42">
        <v>2</v>
      </c>
      <c r="B12" s="47">
        <v>41414</v>
      </c>
      <c r="C12" s="44"/>
      <c r="D12" s="30" t="s">
        <v>55</v>
      </c>
      <c r="E12" s="30" t="s">
        <v>64</v>
      </c>
      <c r="F12" s="31" t="s">
        <v>65</v>
      </c>
      <c r="G12" s="32"/>
      <c r="H12" s="108">
        <f t="shared" si="1"/>
        <v>0</v>
      </c>
      <c r="I12" s="111"/>
      <c r="J12" s="112"/>
      <c r="K12" s="112"/>
      <c r="L12" s="112"/>
      <c r="M12" s="110"/>
      <c r="N12" s="39">
        <f t="shared" si="2"/>
        <v>0</v>
      </c>
      <c r="O12" s="43">
        <v>100000</v>
      </c>
      <c r="P12" s="41"/>
      <c r="Q12" s="2"/>
      <c r="R12" s="115">
        <v>42.73</v>
      </c>
    </row>
    <row r="13" spans="1:18" ht="30" customHeight="1">
      <c r="A13" s="42">
        <v>3</v>
      </c>
      <c r="B13" s="47">
        <v>41414</v>
      </c>
      <c r="C13" s="29"/>
      <c r="D13" s="30" t="s">
        <v>70</v>
      </c>
      <c r="E13" s="30" t="s">
        <v>64</v>
      </c>
      <c r="F13" s="31" t="s">
        <v>65</v>
      </c>
      <c r="G13" s="32"/>
      <c r="H13" s="108">
        <f t="shared" si="1"/>
        <v>0</v>
      </c>
      <c r="I13" s="111"/>
      <c r="J13" s="112">
        <v>8900</v>
      </c>
      <c r="K13" s="112"/>
      <c r="L13" s="112"/>
      <c r="M13" s="110"/>
      <c r="N13" s="39">
        <f t="shared" si="2"/>
        <v>8900</v>
      </c>
      <c r="O13" s="43"/>
      <c r="P13" s="41">
        <f aca="true" t="shared" si="3" ref="P13:P27">IF(F13="Milano","X","")</f>
      </c>
      <c r="Q13" s="2"/>
      <c r="R13" s="116">
        <v>3.76</v>
      </c>
    </row>
    <row r="14" spans="1:18" ht="30" customHeight="1">
      <c r="A14" s="42">
        <v>4</v>
      </c>
      <c r="B14" s="47">
        <v>41414</v>
      </c>
      <c r="C14" s="29"/>
      <c r="D14" s="30" t="s">
        <v>70</v>
      </c>
      <c r="E14" s="30" t="s">
        <v>64</v>
      </c>
      <c r="F14" s="31" t="s">
        <v>65</v>
      </c>
      <c r="G14" s="32"/>
      <c r="H14" s="108">
        <f t="shared" si="1"/>
        <v>0</v>
      </c>
      <c r="I14" s="111"/>
      <c r="J14" s="112">
        <v>10000</v>
      </c>
      <c r="K14" s="112"/>
      <c r="L14" s="112"/>
      <c r="M14" s="110"/>
      <c r="N14" s="39">
        <f t="shared" si="2"/>
        <v>10000</v>
      </c>
      <c r="O14" s="43"/>
      <c r="P14" s="41">
        <f t="shared" si="3"/>
      </c>
      <c r="Q14" s="2"/>
      <c r="R14" s="116">
        <v>4.22</v>
      </c>
    </row>
    <row r="15" spans="1:18" ht="30" customHeight="1">
      <c r="A15" s="42">
        <v>5</v>
      </c>
      <c r="B15" s="47">
        <v>41414</v>
      </c>
      <c r="C15" s="29"/>
      <c r="D15" s="30" t="s">
        <v>70</v>
      </c>
      <c r="E15" s="30" t="s">
        <v>64</v>
      </c>
      <c r="F15" s="31" t="s">
        <v>65</v>
      </c>
      <c r="G15" s="32"/>
      <c r="H15" s="108">
        <f t="shared" si="1"/>
        <v>0</v>
      </c>
      <c r="I15" s="111"/>
      <c r="J15" s="112">
        <v>5000</v>
      </c>
      <c r="K15" s="112"/>
      <c r="L15" s="112"/>
      <c r="M15" s="110"/>
      <c r="N15" s="39">
        <f t="shared" si="2"/>
        <v>5000</v>
      </c>
      <c r="O15" s="43"/>
      <c r="P15" s="41">
        <f t="shared" si="3"/>
      </c>
      <c r="Q15" s="2"/>
      <c r="R15" s="117">
        <v>2.11</v>
      </c>
    </row>
    <row r="16" spans="1:18" ht="30" customHeight="1">
      <c r="A16" s="42">
        <v>6</v>
      </c>
      <c r="B16" s="104" t="s">
        <v>56</v>
      </c>
      <c r="C16" s="105"/>
      <c r="D16" s="106" t="s">
        <v>46</v>
      </c>
      <c r="E16" s="30" t="s">
        <v>64</v>
      </c>
      <c r="F16" s="31" t="s">
        <v>65</v>
      </c>
      <c r="G16" s="32"/>
      <c r="H16" s="108">
        <f t="shared" si="1"/>
        <v>0</v>
      </c>
      <c r="I16" s="111"/>
      <c r="J16" s="112">
        <v>6000</v>
      </c>
      <c r="K16" s="112"/>
      <c r="L16" s="112"/>
      <c r="M16" s="110"/>
      <c r="N16" s="39">
        <f t="shared" si="2"/>
        <v>6000</v>
      </c>
      <c r="O16" s="43"/>
      <c r="P16" s="41">
        <f t="shared" si="3"/>
      </c>
      <c r="Q16" s="2"/>
      <c r="R16" s="116">
        <v>2.53</v>
      </c>
    </row>
    <row r="17" spans="1:18" ht="30" customHeight="1">
      <c r="A17" s="42">
        <v>7</v>
      </c>
      <c r="B17" s="104" t="s">
        <v>56</v>
      </c>
      <c r="C17" s="105"/>
      <c r="D17" s="30" t="s">
        <v>70</v>
      </c>
      <c r="E17" s="30" t="s">
        <v>64</v>
      </c>
      <c r="F17" s="31" t="s">
        <v>65</v>
      </c>
      <c r="G17" s="32"/>
      <c r="H17" s="108">
        <f t="shared" si="1"/>
        <v>0</v>
      </c>
      <c r="I17" s="111"/>
      <c r="J17" s="112">
        <v>11000</v>
      </c>
      <c r="K17" s="112"/>
      <c r="L17" s="112"/>
      <c r="M17" s="110"/>
      <c r="N17" s="39">
        <f t="shared" si="2"/>
        <v>11000</v>
      </c>
      <c r="O17" s="43"/>
      <c r="P17" s="41">
        <f t="shared" si="3"/>
      </c>
      <c r="Q17" s="2"/>
      <c r="R17" s="116">
        <v>4.65</v>
      </c>
    </row>
    <row r="18" spans="1:18" ht="30" customHeight="1">
      <c r="A18" s="42">
        <v>8</v>
      </c>
      <c r="B18" s="104" t="s">
        <v>56</v>
      </c>
      <c r="C18" s="105"/>
      <c r="D18" s="106" t="s">
        <v>58</v>
      </c>
      <c r="E18" s="30" t="s">
        <v>64</v>
      </c>
      <c r="F18" s="31" t="s">
        <v>65</v>
      </c>
      <c r="G18" s="32"/>
      <c r="H18" s="108">
        <f t="shared" si="1"/>
        <v>0</v>
      </c>
      <c r="I18" s="111"/>
      <c r="J18" s="113"/>
      <c r="K18" s="112">
        <v>5000</v>
      </c>
      <c r="L18" s="112"/>
      <c r="M18" s="114"/>
      <c r="N18" s="39">
        <f>SUM(H18:L18)</f>
        <v>5000</v>
      </c>
      <c r="O18" s="43"/>
      <c r="P18" s="41">
        <f t="shared" si="3"/>
      </c>
      <c r="Q18" s="2"/>
      <c r="R18" s="116">
        <v>2.11</v>
      </c>
    </row>
    <row r="19" spans="1:18" ht="30" customHeight="1">
      <c r="A19" s="42">
        <v>9</v>
      </c>
      <c r="B19" s="104" t="s">
        <v>57</v>
      </c>
      <c r="C19" s="105"/>
      <c r="D19" s="106" t="s">
        <v>63</v>
      </c>
      <c r="E19" s="30" t="s">
        <v>64</v>
      </c>
      <c r="F19" s="31" t="s">
        <v>65</v>
      </c>
      <c r="G19" s="32"/>
      <c r="H19" s="108">
        <f t="shared" si="1"/>
        <v>0</v>
      </c>
      <c r="I19" s="111"/>
      <c r="J19" s="112">
        <v>41000</v>
      </c>
      <c r="K19" s="112"/>
      <c r="L19" s="112"/>
      <c r="M19" s="110"/>
      <c r="N19" s="39">
        <f t="shared" si="2"/>
        <v>41000</v>
      </c>
      <c r="O19" s="43">
        <v>41000</v>
      </c>
      <c r="P19" s="41">
        <f t="shared" si="3"/>
      </c>
      <c r="Q19" s="2"/>
      <c r="R19" s="116">
        <v>17.5</v>
      </c>
    </row>
    <row r="20" spans="1:18" ht="30" customHeight="1">
      <c r="A20" s="42">
        <v>10</v>
      </c>
      <c r="B20" s="104" t="s">
        <v>57</v>
      </c>
      <c r="C20" s="44"/>
      <c r="D20" s="30" t="s">
        <v>59</v>
      </c>
      <c r="E20" s="30" t="s">
        <v>64</v>
      </c>
      <c r="F20" s="31" t="s">
        <v>65</v>
      </c>
      <c r="G20" s="32"/>
      <c r="H20" s="108">
        <f aca="true" t="shared" si="4" ref="H20:H27">IF($D$3="si",($G$5/$G$6*G20),IF($D$3="no",G20*$G$4,0))</f>
        <v>0</v>
      </c>
      <c r="I20" s="111"/>
      <c r="J20" s="112"/>
      <c r="K20" s="112"/>
      <c r="L20" s="112"/>
      <c r="M20" s="110">
        <v>147000</v>
      </c>
      <c r="N20" s="39">
        <f t="shared" si="2"/>
        <v>147000</v>
      </c>
      <c r="O20" s="43">
        <v>147000</v>
      </c>
      <c r="P20" s="41">
        <f t="shared" si="3"/>
      </c>
      <c r="Q20" s="2"/>
      <c r="R20" s="116">
        <v>62.24</v>
      </c>
    </row>
    <row r="21" spans="1:18" ht="30" customHeight="1">
      <c r="A21" s="42">
        <v>11</v>
      </c>
      <c r="B21" s="104" t="s">
        <v>57</v>
      </c>
      <c r="C21" s="44"/>
      <c r="D21" s="30" t="s">
        <v>60</v>
      </c>
      <c r="E21" s="30" t="s">
        <v>64</v>
      </c>
      <c r="F21" s="31" t="s">
        <v>65</v>
      </c>
      <c r="G21" s="32"/>
      <c r="H21" s="108">
        <f t="shared" si="4"/>
        <v>0</v>
      </c>
      <c r="I21" s="111"/>
      <c r="J21" s="112"/>
      <c r="K21" s="112"/>
      <c r="L21" s="112"/>
      <c r="M21" s="110">
        <v>23000</v>
      </c>
      <c r="N21" s="39">
        <f t="shared" si="2"/>
        <v>23000</v>
      </c>
      <c r="O21" s="43">
        <v>23000</v>
      </c>
      <c r="P21" s="41">
        <f t="shared" si="3"/>
      </c>
      <c r="Q21" s="2"/>
      <c r="R21" s="116">
        <v>9.82</v>
      </c>
    </row>
    <row r="22" spans="1:18" ht="30" customHeight="1">
      <c r="A22" s="42">
        <v>12</v>
      </c>
      <c r="B22" s="104" t="s">
        <v>61</v>
      </c>
      <c r="C22" s="44"/>
      <c r="D22" s="30" t="s">
        <v>55</v>
      </c>
      <c r="E22" s="30" t="s">
        <v>64</v>
      </c>
      <c r="F22" s="31" t="s">
        <v>65</v>
      </c>
      <c r="G22" s="32"/>
      <c r="H22" s="108">
        <f t="shared" si="4"/>
        <v>0</v>
      </c>
      <c r="I22" s="111"/>
      <c r="J22" s="112"/>
      <c r="K22" s="112"/>
      <c r="L22" s="112"/>
      <c r="M22" s="110"/>
      <c r="N22" s="39">
        <f t="shared" si="2"/>
        <v>0</v>
      </c>
      <c r="O22" s="43">
        <v>200000</v>
      </c>
      <c r="P22" s="41">
        <f t="shared" si="3"/>
      </c>
      <c r="Q22" s="2"/>
      <c r="R22" s="116">
        <v>84.87</v>
      </c>
    </row>
    <row r="23" spans="1:18" ht="30" customHeight="1">
      <c r="A23" s="42">
        <v>13</v>
      </c>
      <c r="B23" s="104" t="s">
        <v>61</v>
      </c>
      <c r="C23" s="44"/>
      <c r="D23" s="49" t="s">
        <v>62</v>
      </c>
      <c r="E23" s="30" t="s">
        <v>64</v>
      </c>
      <c r="F23" s="31" t="s">
        <v>65</v>
      </c>
      <c r="G23" s="32"/>
      <c r="H23" s="108">
        <f t="shared" si="4"/>
        <v>0</v>
      </c>
      <c r="I23" s="111"/>
      <c r="J23" s="112"/>
      <c r="K23" s="112"/>
      <c r="L23" s="112">
        <v>70813</v>
      </c>
      <c r="M23" s="110"/>
      <c r="N23" s="39">
        <f t="shared" si="2"/>
        <v>70813</v>
      </c>
      <c r="O23" s="43">
        <v>70813</v>
      </c>
      <c r="P23" s="41">
        <f t="shared" si="3"/>
      </c>
      <c r="Q23" s="2"/>
      <c r="R23" s="116">
        <v>29.99</v>
      </c>
    </row>
    <row r="24" spans="1:18" ht="30" customHeight="1">
      <c r="A24" s="42">
        <v>14</v>
      </c>
      <c r="B24" s="104" t="s">
        <v>61</v>
      </c>
      <c r="C24" s="44"/>
      <c r="D24" s="49" t="s">
        <v>62</v>
      </c>
      <c r="E24" s="30" t="s">
        <v>64</v>
      </c>
      <c r="F24" s="31" t="s">
        <v>65</v>
      </c>
      <c r="G24" s="32"/>
      <c r="H24" s="108">
        <f t="shared" si="4"/>
        <v>0</v>
      </c>
      <c r="I24" s="111"/>
      <c r="J24" s="112"/>
      <c r="K24" s="112"/>
      <c r="L24" s="112">
        <v>52400</v>
      </c>
      <c r="M24" s="110"/>
      <c r="N24" s="39">
        <f t="shared" si="2"/>
        <v>52400</v>
      </c>
      <c r="O24" s="43">
        <v>52400</v>
      </c>
      <c r="P24" s="41">
        <f t="shared" si="3"/>
      </c>
      <c r="Q24" s="2"/>
      <c r="R24" s="116">
        <v>22.18</v>
      </c>
    </row>
    <row r="25" spans="1:18" ht="30" customHeight="1">
      <c r="A25" s="42">
        <v>15</v>
      </c>
      <c r="B25" s="104" t="s">
        <v>61</v>
      </c>
      <c r="C25" s="44"/>
      <c r="D25" s="30" t="s">
        <v>70</v>
      </c>
      <c r="E25" s="30" t="s">
        <v>64</v>
      </c>
      <c r="F25" s="31" t="s">
        <v>65</v>
      </c>
      <c r="G25" s="32"/>
      <c r="H25" s="108">
        <f t="shared" si="4"/>
        <v>0</v>
      </c>
      <c r="I25" s="111"/>
      <c r="J25" s="112">
        <v>11000</v>
      </c>
      <c r="K25" s="112"/>
      <c r="L25" s="112"/>
      <c r="M25" s="110"/>
      <c r="N25" s="39">
        <f t="shared" si="2"/>
        <v>11000</v>
      </c>
      <c r="O25" s="43"/>
      <c r="P25" s="41">
        <f t="shared" si="3"/>
      </c>
      <c r="Q25" s="2"/>
      <c r="R25" s="74">
        <v>4.62</v>
      </c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108">
        <f t="shared" si="4"/>
        <v>0</v>
      </c>
      <c r="I26" s="111"/>
      <c r="J26" s="112"/>
      <c r="K26" s="112"/>
      <c r="L26" s="112"/>
      <c r="M26" s="110"/>
      <c r="N26" s="39">
        <f t="shared" si="2"/>
        <v>0</v>
      </c>
      <c r="O26" s="43"/>
      <c r="P26" s="41">
        <f t="shared" si="3"/>
      </c>
      <c r="Q26" s="2"/>
      <c r="R26" s="74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108">
        <f t="shared" si="4"/>
        <v>0</v>
      </c>
      <c r="I27" s="111"/>
      <c r="J27" s="112"/>
      <c r="K27" s="112"/>
      <c r="L27" s="112"/>
      <c r="M27" s="110"/>
      <c r="N27" s="39">
        <f>SUM(H27:M27)</f>
        <v>0</v>
      </c>
      <c r="O27" s="43"/>
      <c r="P27" s="41">
        <f t="shared" si="3"/>
      </c>
      <c r="Q27" s="2"/>
      <c r="R27" s="74"/>
    </row>
    <row r="28" spans="1:18" ht="30" customHeight="1">
      <c r="A28" s="42">
        <v>44</v>
      </c>
      <c r="B28" s="47"/>
      <c r="C28" s="44"/>
      <c r="D28" s="49"/>
      <c r="E28" s="45"/>
      <c r="F28" s="46"/>
      <c r="G28" s="32"/>
      <c r="H28" s="108">
        <f>IF($D$3="si",($G$5/$G$6*G28),IF($D$3="no",G28*$G$4,0))</f>
        <v>0</v>
      </c>
      <c r="I28" s="111"/>
      <c r="J28" s="112"/>
      <c r="K28" s="112"/>
      <c r="L28" s="112"/>
      <c r="M28" s="110"/>
      <c r="N28" s="39">
        <f>SUM(H28:M28)</f>
        <v>0</v>
      </c>
      <c r="O28" s="43"/>
      <c r="P28" s="41">
        <f>IF(F28="Milano","X","")</f>
      </c>
      <c r="Q28" s="2"/>
      <c r="R28" s="74"/>
    </row>
    <row r="29" spans="1:18" ht="30" customHeight="1">
      <c r="A29" s="42">
        <v>45</v>
      </c>
      <c r="B29" s="47"/>
      <c r="C29" s="44"/>
      <c r="D29" s="49"/>
      <c r="E29" s="45"/>
      <c r="F29" s="46"/>
      <c r="G29" s="32"/>
      <c r="H29" s="108">
        <f>IF($D$3="si",($G$5/$G$6*G29),IF($D$3="no",G29*$G$4,0))</f>
        <v>0</v>
      </c>
      <c r="I29" s="111"/>
      <c r="J29" s="112"/>
      <c r="K29" s="112"/>
      <c r="L29" s="112"/>
      <c r="M29" s="110"/>
      <c r="N29" s="39">
        <f>SUM(H29:M29)</f>
        <v>0</v>
      </c>
      <c r="O29" s="43"/>
      <c r="P29" s="41">
        <f>IF(F29="Milano","X","")</f>
      </c>
      <c r="Q29" s="2"/>
      <c r="R29" s="74"/>
    </row>
    <row r="30" spans="1:16" ht="18.75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6" ht="18.75">
      <c r="A31" s="82"/>
      <c r="B31" s="83"/>
      <c r="C31" s="84"/>
      <c r="D31" s="85"/>
      <c r="E31" s="85"/>
      <c r="F31" s="86"/>
      <c r="G31" s="87"/>
      <c r="H31" s="88"/>
      <c r="I31" s="89"/>
      <c r="J31" s="89"/>
      <c r="K31" s="89"/>
      <c r="L31" s="89"/>
      <c r="M31" s="89"/>
      <c r="N31" s="90"/>
      <c r="O31" s="91"/>
      <c r="P31" s="92"/>
    </row>
    <row r="32" spans="1:16" ht="18.75">
      <c r="A32" s="60"/>
      <c r="B32" s="76" t="s">
        <v>42</v>
      </c>
      <c r="C32" s="76"/>
      <c r="D32" s="76"/>
      <c r="E32" s="61"/>
      <c r="F32" s="61"/>
      <c r="G32" s="76" t="s">
        <v>44</v>
      </c>
      <c r="H32" s="76"/>
      <c r="I32" s="76"/>
      <c r="J32" s="61"/>
      <c r="K32" s="61"/>
      <c r="L32" s="76" t="s">
        <v>43</v>
      </c>
      <c r="M32" s="76"/>
      <c r="N32" s="76"/>
      <c r="O32" s="61"/>
      <c r="P32" s="92"/>
    </row>
    <row r="33" spans="1:16" ht="18.75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92"/>
    </row>
    <row r="34" spans="1:16" ht="18.75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</sheetData>
  <sheetProtection/>
  <mergeCells count="27">
    <mergeCell ref="L9:L10"/>
    <mergeCell ref="M9:M10"/>
    <mergeCell ref="N5:O5"/>
    <mergeCell ref="A7:C7"/>
    <mergeCell ref="I8:I10"/>
    <mergeCell ref="J8:J10"/>
    <mergeCell ref="L8:M8"/>
    <mergeCell ref="K8:K10"/>
    <mergeCell ref="D7:F7"/>
    <mergeCell ref="A8:A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N8:N10"/>
    <mergeCell ref="H8:H10"/>
    <mergeCell ref="B8:B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2">
    <dataValidation type="textLength" operator="greaterThan" allowBlank="1" sqref="C31 C23:C29 C12 C21">
      <formula1>1</formula1>
    </dataValidation>
    <dataValidation type="date" operator="greaterThanOrEqual" showErrorMessage="1" errorTitle="Data" error="Inserire una data superiore al 1/11/2000" sqref="B31 B26:B29 B11:B15">
      <formula1>36831</formula1>
    </dataValidation>
    <dataValidation type="textLength" operator="greaterThan" sqref="F31 F26:F29">
      <formula1>1</formula1>
    </dataValidation>
    <dataValidation type="textLength" operator="greaterThan" allowBlank="1" showErrorMessage="1" sqref="D31:E31 D23:D24 D26:E29">
      <formula1>1</formula1>
    </dataValidation>
    <dataValidation type="whole" operator="greaterThanOrEqual" allowBlank="1" showErrorMessage="1" errorTitle="Valore" error="Inserire un numero maggiore o uguale a 0 (zero)!" sqref="N31 N11:N29">
      <formula1>0</formula1>
    </dataValidation>
    <dataValidation type="decimal" operator="greaterThanOrEqual" allowBlank="1" showErrorMessage="1" errorTitle="Valore" error="Inserire un numero maggiore o uguale a 0 (zero)!" sqref="H31:M31 H12:H29 J19:M22 J13:L17 I23:M29 K18:L18 J11:M12 I17:I22 H11:I11">
      <formula1>0</formula1>
    </dataValidation>
    <dataValidation type="list" allowBlank="1" showInputMessage="1" showErrorMessage="1" sqref="D3:E3">
      <formula1>'Nota Spese Estero COL'!$Q$1:$Q$2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:G1">
      <formula1>1</formula1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/>
  <headerFooter alignWithMargins="0">
    <oddHeader>&amp;L&amp;"Gulim,Regular"&amp;36Hacking Team srl&amp;R&amp;"Gulim,Regular"&amp;28&amp;Unota spese</oddHeader>
    <oddFooter>&amp;CPagina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="50" zoomScaleNormal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G23" sqref="G23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0.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122" t="s">
        <v>0</v>
      </c>
      <c r="C1" s="122"/>
      <c r="D1" s="122"/>
      <c r="E1" s="123" t="s">
        <v>45</v>
      </c>
      <c r="F1" s="123"/>
      <c r="G1" s="51" t="s">
        <v>47</v>
      </c>
      <c r="H1" s="50"/>
      <c r="L1" s="8" t="s">
        <v>31</v>
      </c>
      <c r="M1" s="3">
        <f>+P1-N7</f>
        <v>0</v>
      </c>
      <c r="N1" s="5" t="s">
        <v>1</v>
      </c>
      <c r="O1" s="6"/>
      <c r="P1" s="7">
        <f>SUM(H7:M7)</f>
        <v>102.75372999999999</v>
      </c>
      <c r="Q1" s="3" t="s">
        <v>28</v>
      </c>
    </row>
    <row r="2" spans="1:17" s="8" customFormat="1" ht="35.25" customHeight="1">
      <c r="A2" s="4"/>
      <c r="B2" s="124" t="s">
        <v>2</v>
      </c>
      <c r="C2" s="124"/>
      <c r="D2" s="124"/>
      <c r="E2" s="123"/>
      <c r="F2" s="123"/>
      <c r="G2" s="9"/>
      <c r="H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24" t="s">
        <v>26</v>
      </c>
      <c r="C3" s="124"/>
      <c r="D3" s="124"/>
      <c r="E3" s="123" t="s">
        <v>27</v>
      </c>
      <c r="F3" s="123"/>
      <c r="N3" s="10" t="s">
        <v>4</v>
      </c>
      <c r="O3" s="11"/>
      <c r="P3" s="12">
        <f>+O7</f>
        <v>32.3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0.267858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63"/>
      <c r="D5" s="20"/>
      <c r="E5" s="59">
        <v>7</v>
      </c>
      <c r="F5" s="14"/>
      <c r="G5" s="10" t="s">
        <v>7</v>
      </c>
      <c r="H5" s="21">
        <v>1</v>
      </c>
      <c r="N5" s="126" t="s">
        <v>8</v>
      </c>
      <c r="O5" s="126"/>
      <c r="P5" s="22">
        <f>P1-P2-P3-P4</f>
        <v>70.45373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</v>
      </c>
      <c r="R6" s="13"/>
      <c r="S6" s="14"/>
    </row>
    <row r="7" spans="1:16" s="8" customFormat="1" ht="27" customHeight="1" thickBot="1">
      <c r="A7" s="52"/>
      <c r="B7" s="53"/>
      <c r="C7" s="53"/>
      <c r="D7" s="54" t="s">
        <v>29</v>
      </c>
      <c r="E7" s="164" t="s">
        <v>11</v>
      </c>
      <c r="F7" s="165"/>
      <c r="G7" s="25">
        <f aca="true" t="shared" si="0" ref="G7:O7">SUM(G11:G25)</f>
        <v>185</v>
      </c>
      <c r="H7" s="25">
        <f t="shared" si="0"/>
        <v>49.553729999999995</v>
      </c>
      <c r="I7" s="65">
        <f t="shared" si="0"/>
        <v>45.7</v>
      </c>
      <c r="J7" s="70">
        <f t="shared" si="0"/>
        <v>0</v>
      </c>
      <c r="K7" s="66">
        <f t="shared" si="0"/>
        <v>0</v>
      </c>
      <c r="L7" s="66">
        <f t="shared" si="0"/>
        <v>0</v>
      </c>
      <c r="M7" s="66">
        <f t="shared" si="0"/>
        <v>7.5</v>
      </c>
      <c r="N7" s="66">
        <f t="shared" si="0"/>
        <v>102.75372999999999</v>
      </c>
      <c r="O7" s="67">
        <f t="shared" si="0"/>
        <v>32.3</v>
      </c>
      <c r="P7" s="13">
        <f>+N7-SUM(I7:M7)</f>
        <v>49.55372999999999</v>
      </c>
    </row>
    <row r="8" spans="1:18" ht="36" customHeight="1" thickBot="1" thickTop="1">
      <c r="A8" s="151"/>
      <c r="B8" s="64"/>
      <c r="C8" s="152" t="s">
        <v>13</v>
      </c>
      <c r="D8" s="153" t="s">
        <v>25</v>
      </c>
      <c r="E8" s="133" t="s">
        <v>14</v>
      </c>
      <c r="F8" s="154" t="s">
        <v>34</v>
      </c>
      <c r="G8" s="155" t="s">
        <v>15</v>
      </c>
      <c r="H8" s="158" t="s">
        <v>16</v>
      </c>
      <c r="I8" s="148" t="s">
        <v>37</v>
      </c>
      <c r="J8" s="148" t="s">
        <v>39</v>
      </c>
      <c r="K8" s="148" t="s">
        <v>38</v>
      </c>
      <c r="L8" s="162" t="s">
        <v>35</v>
      </c>
      <c r="M8" s="163"/>
      <c r="N8" s="157" t="s">
        <v>17</v>
      </c>
      <c r="O8" s="161" t="s">
        <v>18</v>
      </c>
      <c r="P8" s="137" t="s">
        <v>19</v>
      </c>
      <c r="R8" s="2"/>
    </row>
    <row r="9" spans="1:18" ht="36" customHeight="1" thickBot="1" thickTop="1">
      <c r="A9" s="132"/>
      <c r="B9" s="64" t="s">
        <v>12</v>
      </c>
      <c r="C9" s="133"/>
      <c r="D9" s="133"/>
      <c r="E9" s="133"/>
      <c r="F9" s="154"/>
      <c r="G9" s="155"/>
      <c r="H9" s="159"/>
      <c r="I9" s="147" t="s">
        <v>37</v>
      </c>
      <c r="J9" s="147"/>
      <c r="K9" s="147" t="s">
        <v>36</v>
      </c>
      <c r="L9" s="141" t="s">
        <v>23</v>
      </c>
      <c r="M9" s="156" t="s">
        <v>24</v>
      </c>
      <c r="N9" s="145"/>
      <c r="O9" s="125"/>
      <c r="P9" s="137"/>
      <c r="R9" s="2"/>
    </row>
    <row r="10" spans="1:18" ht="37.5" customHeight="1" thickBot="1" thickTop="1">
      <c r="A10" s="132"/>
      <c r="B10" s="55"/>
      <c r="C10" s="133"/>
      <c r="D10" s="133"/>
      <c r="E10" s="133"/>
      <c r="F10" s="154"/>
      <c r="G10" s="26" t="s">
        <v>20</v>
      </c>
      <c r="H10" s="160"/>
      <c r="I10" s="147"/>
      <c r="J10" s="147"/>
      <c r="K10" s="147"/>
      <c r="L10" s="166"/>
      <c r="M10" s="144"/>
      <c r="N10" s="145"/>
      <c r="O10" s="125"/>
      <c r="P10" s="137"/>
      <c r="R10" s="2"/>
    </row>
    <row r="11" spans="1:18" ht="30" customHeight="1" thickTop="1">
      <c r="A11" s="27">
        <v>1</v>
      </c>
      <c r="B11" s="47">
        <v>41413</v>
      </c>
      <c r="C11" s="29"/>
      <c r="D11" s="29" t="s">
        <v>48</v>
      </c>
      <c r="E11" s="69"/>
      <c r="F11" s="69" t="s">
        <v>49</v>
      </c>
      <c r="G11" s="98"/>
      <c r="H11" s="101">
        <f>IF($E$3="si",($H$5/$H$6*G11),IF($E$3="no",G11*$H$4,0))</f>
        <v>0</v>
      </c>
      <c r="I11" s="71">
        <v>32.3</v>
      </c>
      <c r="J11" s="71"/>
      <c r="K11" s="34"/>
      <c r="L11" s="35"/>
      <c r="M11" s="37"/>
      <c r="N11" s="39">
        <f aca="true" t="shared" si="1" ref="N11:N18">SUM(H11:M11)</f>
        <v>32.3</v>
      </c>
      <c r="O11" s="40">
        <v>32.3</v>
      </c>
      <c r="P11" s="41" t="str">
        <f>IF($F11="Milano","X","")</f>
        <v>X</v>
      </c>
      <c r="R11" s="2"/>
    </row>
    <row r="12" spans="1:18" ht="30" customHeight="1">
      <c r="A12" s="42">
        <v>2</v>
      </c>
      <c r="B12" s="47">
        <v>41413</v>
      </c>
      <c r="C12" s="29"/>
      <c r="D12" s="44" t="s">
        <v>50</v>
      </c>
      <c r="E12" s="69"/>
      <c r="F12" s="69" t="s">
        <v>49</v>
      </c>
      <c r="G12" s="99">
        <v>98</v>
      </c>
      <c r="H12" s="101">
        <f>IF($E$3="si",($H$5/$H$6*G12),IF($E$3="no",G12*$H$4,0))</f>
        <v>26.250083999999998</v>
      </c>
      <c r="I12" s="71"/>
      <c r="J12" s="71"/>
      <c r="K12" s="34"/>
      <c r="L12" s="35"/>
      <c r="M12" s="37"/>
      <c r="N12" s="39">
        <f t="shared" si="1"/>
        <v>26.250083999999998</v>
      </c>
      <c r="O12" s="43"/>
      <c r="P12" s="41" t="str">
        <f aca="true" t="shared" si="2" ref="P12:P25">IF($F12="Milano","X","")</f>
        <v>X</v>
      </c>
      <c r="R12" s="2"/>
    </row>
    <row r="13" spans="1:18" ht="30" customHeight="1">
      <c r="A13" s="42">
        <v>3</v>
      </c>
      <c r="B13" s="47">
        <v>41413</v>
      </c>
      <c r="C13" s="29"/>
      <c r="D13" s="29" t="s">
        <v>51</v>
      </c>
      <c r="E13" s="69"/>
      <c r="F13" s="69" t="s">
        <v>49</v>
      </c>
      <c r="G13" s="99"/>
      <c r="H13" s="101">
        <f aca="true" t="shared" si="3" ref="H13:H25">IF($E$3="si",($H$5/$H$6*G13),IF($E$3="no",G13*$H$4,0))</f>
        <v>0</v>
      </c>
      <c r="I13" s="71">
        <v>2.1</v>
      </c>
      <c r="J13" s="71"/>
      <c r="K13" s="34"/>
      <c r="L13" s="35"/>
      <c r="M13" s="37"/>
      <c r="N13" s="39">
        <f t="shared" si="1"/>
        <v>2.1</v>
      </c>
      <c r="O13" s="43"/>
      <c r="P13" s="41" t="str">
        <f t="shared" si="2"/>
        <v>X</v>
      </c>
      <c r="R13" s="2"/>
    </row>
    <row r="14" spans="1:18" ht="30" customHeight="1">
      <c r="A14" s="42">
        <v>4</v>
      </c>
      <c r="B14" s="47">
        <v>41413</v>
      </c>
      <c r="C14" s="29"/>
      <c r="D14" s="29" t="s">
        <v>51</v>
      </c>
      <c r="E14" s="69"/>
      <c r="F14" s="69" t="s">
        <v>49</v>
      </c>
      <c r="G14" s="99"/>
      <c r="H14" s="101">
        <f t="shared" si="3"/>
        <v>0</v>
      </c>
      <c r="I14" s="71">
        <v>6.1</v>
      </c>
      <c r="J14" s="71"/>
      <c r="K14" s="34"/>
      <c r="L14" s="35"/>
      <c r="M14" s="37"/>
      <c r="N14" s="39">
        <f t="shared" si="1"/>
        <v>6.1</v>
      </c>
      <c r="O14" s="43"/>
      <c r="P14" s="41" t="str">
        <f t="shared" si="2"/>
        <v>X</v>
      </c>
      <c r="R14" s="2"/>
    </row>
    <row r="15" spans="1:18" ht="30" customHeight="1">
      <c r="A15" s="42">
        <v>5</v>
      </c>
      <c r="B15" s="47">
        <v>41413</v>
      </c>
      <c r="C15" s="29"/>
      <c r="D15" s="29" t="s">
        <v>52</v>
      </c>
      <c r="E15" s="69"/>
      <c r="F15" s="69" t="s">
        <v>49</v>
      </c>
      <c r="G15" s="99"/>
      <c r="H15" s="101">
        <f t="shared" si="3"/>
        <v>0</v>
      </c>
      <c r="I15" s="71"/>
      <c r="J15" s="71"/>
      <c r="K15" s="34"/>
      <c r="L15" s="35"/>
      <c r="M15" s="37">
        <v>7.5</v>
      </c>
      <c r="N15" s="39">
        <f t="shared" si="1"/>
        <v>7.5</v>
      </c>
      <c r="O15" s="43"/>
      <c r="P15" s="41" t="str">
        <f t="shared" si="2"/>
        <v>X</v>
      </c>
      <c r="R15" s="2"/>
    </row>
    <row r="16" spans="1:18" ht="30" customHeight="1">
      <c r="A16" s="42">
        <v>6</v>
      </c>
      <c r="B16" s="47">
        <v>41420</v>
      </c>
      <c r="C16" s="29"/>
      <c r="D16" s="44" t="s">
        <v>50</v>
      </c>
      <c r="E16" s="69"/>
      <c r="F16" s="69" t="s">
        <v>49</v>
      </c>
      <c r="G16" s="99">
        <v>87</v>
      </c>
      <c r="H16" s="101">
        <f t="shared" si="3"/>
        <v>23.303645999999997</v>
      </c>
      <c r="I16" s="71"/>
      <c r="J16" s="71"/>
      <c r="K16" s="34"/>
      <c r="L16" s="35"/>
      <c r="M16" s="37"/>
      <c r="N16" s="39">
        <f t="shared" si="1"/>
        <v>23.303645999999997</v>
      </c>
      <c r="O16" s="43"/>
      <c r="P16" s="41" t="str">
        <f t="shared" si="2"/>
        <v>X</v>
      </c>
      <c r="R16" s="2"/>
    </row>
    <row r="17" spans="1:18" ht="30" customHeight="1">
      <c r="A17" s="42">
        <v>7</v>
      </c>
      <c r="B17" s="47">
        <v>41420</v>
      </c>
      <c r="C17" s="29"/>
      <c r="D17" s="29" t="s">
        <v>51</v>
      </c>
      <c r="E17" s="69"/>
      <c r="F17" s="69" t="s">
        <v>49</v>
      </c>
      <c r="G17" s="99"/>
      <c r="H17" s="101">
        <f t="shared" si="3"/>
        <v>0</v>
      </c>
      <c r="I17" s="71">
        <v>3.1</v>
      </c>
      <c r="J17" s="71"/>
      <c r="K17" s="34"/>
      <c r="L17" s="35"/>
      <c r="M17" s="37"/>
      <c r="N17" s="39">
        <f t="shared" si="1"/>
        <v>3.1</v>
      </c>
      <c r="O17" s="43"/>
      <c r="P17" s="41" t="str">
        <f t="shared" si="2"/>
        <v>X</v>
      </c>
      <c r="R17" s="2"/>
    </row>
    <row r="18" spans="1:18" ht="30" customHeight="1">
      <c r="A18" s="42">
        <v>8</v>
      </c>
      <c r="B18" s="47">
        <v>41420</v>
      </c>
      <c r="C18" s="29"/>
      <c r="D18" s="29" t="s">
        <v>71</v>
      </c>
      <c r="E18" s="69"/>
      <c r="F18" s="69" t="s">
        <v>49</v>
      </c>
      <c r="G18" s="99"/>
      <c r="H18" s="101">
        <f t="shared" si="3"/>
        <v>0</v>
      </c>
      <c r="I18" s="71">
        <v>2.1</v>
      </c>
      <c r="J18" s="71"/>
      <c r="K18" s="34"/>
      <c r="L18" s="35"/>
      <c r="M18" s="35"/>
      <c r="N18" s="39">
        <f t="shared" si="1"/>
        <v>2.1</v>
      </c>
      <c r="O18" s="43"/>
      <c r="P18" s="41" t="str">
        <f t="shared" si="2"/>
        <v>X</v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100"/>
      <c r="H19" s="101">
        <f t="shared" si="3"/>
        <v>0</v>
      </c>
      <c r="I19" s="71"/>
      <c r="J19" s="71"/>
      <c r="K19" s="34"/>
      <c r="L19" s="35"/>
      <c r="M19" s="35"/>
      <c r="N19" s="39">
        <f aca="true" t="shared" si="4" ref="N19:N25">SUM(H19:M19)</f>
        <v>0</v>
      </c>
      <c r="O19" s="43"/>
      <c r="P19" s="41">
        <f t="shared" si="2"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100"/>
      <c r="H20" s="101">
        <f t="shared" si="3"/>
        <v>0</v>
      </c>
      <c r="I20" s="71"/>
      <c r="J20" s="71"/>
      <c r="K20" s="34"/>
      <c r="L20" s="35"/>
      <c r="M20" s="35"/>
      <c r="N20" s="39">
        <f t="shared" si="4"/>
        <v>0</v>
      </c>
      <c r="O20" s="43"/>
      <c r="P20" s="41">
        <f t="shared" si="2"/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100"/>
      <c r="H21" s="101">
        <f t="shared" si="3"/>
        <v>0</v>
      </c>
      <c r="I21" s="71"/>
      <c r="J21" s="71"/>
      <c r="K21" s="34"/>
      <c r="L21" s="35"/>
      <c r="M21" s="35"/>
      <c r="N21" s="39">
        <f t="shared" si="4"/>
        <v>0</v>
      </c>
      <c r="O21" s="43"/>
      <c r="P21" s="41">
        <f t="shared" si="2"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0"/>
      <c r="H22" s="101">
        <f t="shared" si="3"/>
        <v>0</v>
      </c>
      <c r="I22" s="71"/>
      <c r="J22" s="71"/>
      <c r="K22" s="34"/>
      <c r="L22" s="35"/>
      <c r="M22" s="35"/>
      <c r="N22" s="39">
        <f t="shared" si="4"/>
        <v>0</v>
      </c>
      <c r="O22" s="43"/>
      <c r="P22" s="41">
        <f t="shared" si="2"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0"/>
      <c r="H23" s="101">
        <f t="shared" si="3"/>
        <v>0</v>
      </c>
      <c r="I23" s="71"/>
      <c r="J23" s="71"/>
      <c r="K23" s="34"/>
      <c r="L23" s="35"/>
      <c r="M23" s="35"/>
      <c r="N23" s="39">
        <f t="shared" si="4"/>
        <v>0</v>
      </c>
      <c r="O23" s="43"/>
      <c r="P23" s="41">
        <f t="shared" si="2"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0"/>
      <c r="H24" s="101">
        <f t="shared" si="3"/>
        <v>0</v>
      </c>
      <c r="I24" s="71"/>
      <c r="J24" s="71"/>
      <c r="K24" s="34"/>
      <c r="L24" s="35"/>
      <c r="M24" s="35"/>
      <c r="N24" s="39">
        <f t="shared" si="4"/>
        <v>0</v>
      </c>
      <c r="O24" s="43"/>
      <c r="P24" s="41">
        <f t="shared" si="2"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0"/>
      <c r="H25" s="101">
        <f t="shared" si="3"/>
        <v>0</v>
      </c>
      <c r="I25" s="71"/>
      <c r="J25" s="71"/>
      <c r="K25" s="34"/>
      <c r="L25" s="35"/>
      <c r="M25" s="35"/>
      <c r="N25" s="39">
        <f t="shared" si="4"/>
        <v>0</v>
      </c>
      <c r="O25" s="43"/>
      <c r="P25" s="41">
        <f t="shared" si="2"/>
      </c>
      <c r="R25" s="2"/>
    </row>
    <row r="26" ht="30" customHeight="1">
      <c r="R26" s="2"/>
    </row>
    <row r="27" spans="1:18" ht="30" customHeight="1">
      <c r="A27" s="60"/>
      <c r="B27" s="61"/>
      <c r="C27" s="61"/>
      <c r="D27" s="61"/>
      <c r="E27" s="61"/>
      <c r="F27" s="61"/>
      <c r="G27" s="61"/>
      <c r="H27" s="61"/>
      <c r="I27" s="61"/>
      <c r="J27" s="102"/>
      <c r="K27" s="102"/>
      <c r="L27" s="61"/>
      <c r="M27" s="61"/>
      <c r="N27" s="61"/>
      <c r="O27" s="61"/>
      <c r="P27" s="102"/>
      <c r="R27" s="2"/>
    </row>
    <row r="28" spans="1:18" ht="30" customHeight="1">
      <c r="A28" s="82"/>
      <c r="B28" s="83"/>
      <c r="C28" s="84"/>
      <c r="D28" s="85"/>
      <c r="E28" s="85"/>
      <c r="F28" s="86"/>
      <c r="G28" s="87"/>
      <c r="H28" s="88"/>
      <c r="I28" s="89"/>
      <c r="J28" s="102"/>
      <c r="K28" s="102"/>
      <c r="L28" s="89"/>
      <c r="M28" s="89"/>
      <c r="N28" s="90"/>
      <c r="O28" s="91"/>
      <c r="P28" s="102"/>
      <c r="R28" s="2"/>
    </row>
    <row r="29" spans="1:18" ht="30" customHeight="1">
      <c r="A29" s="60"/>
      <c r="B29" s="76" t="s">
        <v>42</v>
      </c>
      <c r="C29" s="76"/>
      <c r="D29" s="76"/>
      <c r="E29" s="61"/>
      <c r="F29" s="61"/>
      <c r="G29" s="76" t="s">
        <v>44</v>
      </c>
      <c r="H29" s="76"/>
      <c r="I29" s="76"/>
      <c r="J29" s="102"/>
      <c r="K29" s="102"/>
      <c r="L29" s="76" t="s">
        <v>43</v>
      </c>
      <c r="M29" s="76"/>
      <c r="N29" s="76"/>
      <c r="O29" s="61"/>
      <c r="P29" s="102"/>
      <c r="R29" s="2"/>
    </row>
    <row r="30" spans="1:18" ht="30" customHeight="1">
      <c r="A30" s="60"/>
      <c r="B30" s="61"/>
      <c r="C30" s="61"/>
      <c r="D30" s="61"/>
      <c r="E30" s="61"/>
      <c r="F30" s="61"/>
      <c r="G30" s="61"/>
      <c r="H30" s="61"/>
      <c r="I30" s="61"/>
      <c r="J30" s="102"/>
      <c r="K30" s="102"/>
      <c r="L30" s="61"/>
      <c r="M30" s="61"/>
      <c r="N30" s="61"/>
      <c r="O30" s="61"/>
      <c r="P30" s="102"/>
      <c r="R30" s="2"/>
    </row>
    <row r="31" spans="1:18" ht="30" customHeight="1">
      <c r="A31" s="60"/>
      <c r="B31" s="61"/>
      <c r="C31" s="61"/>
      <c r="D31" s="61"/>
      <c r="E31" s="61"/>
      <c r="F31" s="61"/>
      <c r="G31" s="61"/>
      <c r="H31" s="61"/>
      <c r="I31" s="61"/>
      <c r="J31" s="102"/>
      <c r="K31" s="102"/>
      <c r="L31" s="61"/>
      <c r="M31" s="61"/>
      <c r="N31" s="61"/>
      <c r="O31" s="61"/>
      <c r="P31" s="102"/>
      <c r="R31" s="2"/>
    </row>
    <row r="32" ht="30" customHeight="1">
      <c r="R32" s="2"/>
    </row>
    <row r="33" ht="30" customHeight="1">
      <c r="R33" s="2"/>
    </row>
    <row r="34" ht="30" customHeight="1">
      <c r="R34" s="2"/>
    </row>
    <row r="35" ht="30" customHeight="1">
      <c r="R35" s="2"/>
    </row>
    <row r="36" ht="30" customHeight="1">
      <c r="R36" s="2"/>
    </row>
    <row r="37" ht="30" customHeight="1">
      <c r="R37" s="2"/>
    </row>
    <row r="38" ht="30" customHeight="1">
      <c r="R38" s="2"/>
    </row>
    <row r="39" ht="30" customHeight="1">
      <c r="R39" s="2"/>
    </row>
    <row r="40" ht="30" customHeight="1">
      <c r="R40" s="2"/>
    </row>
    <row r="41" ht="30" customHeight="1">
      <c r="R41" s="2"/>
    </row>
    <row r="42" ht="30" customHeight="1">
      <c r="R42" s="2"/>
    </row>
  </sheetData>
  <sheetProtection/>
  <mergeCells count="24">
    <mergeCell ref="B3:D3"/>
    <mergeCell ref="E3:F3"/>
    <mergeCell ref="I8:I10"/>
    <mergeCell ref="L8:M8"/>
    <mergeCell ref="K8:K10"/>
    <mergeCell ref="E7:F7"/>
    <mergeCell ref="L9:L10"/>
    <mergeCell ref="J8:J10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N5:O5"/>
    <mergeCell ref="A8:A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28 N11:N25">
      <formula1>0</formula1>
    </dataValidation>
    <dataValidation type="decimal" operator="greaterThanOrEqual" allowBlank="1" showErrorMessage="1" errorTitle="Valore" error="Inserire un numero maggiore o uguale a 0 (zero)!" sqref="H28:M28 L11:M25 K17:K25 H11:K11 H12:J25">
      <formula1>0</formula1>
    </dataValidation>
    <dataValidation type="textLength" operator="greaterThan" allowBlank="1" showErrorMessage="1" sqref="D28:E28 F19:F25">
      <formula1>1</formula1>
    </dataValidation>
    <dataValidation type="textLength" operator="greaterThan" sqref="F28 G19:G25">
      <formula1>1</formula1>
    </dataValidation>
    <dataValidation type="date" operator="greaterThanOrEqual" showErrorMessage="1" errorTitle="Data" error="Inserire una data superiore al 1/11/2000" sqref="B28 C12 B11:B18">
      <formula1>36831</formula1>
    </dataValidation>
    <dataValidation type="textLength" operator="greaterThan" allowBlank="1" sqref="C28 D12 D16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'Nota Spese Italia'!$Q$1:$Q$2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29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 Rana</cp:lastModifiedBy>
  <cp:lastPrinted>2013-06-17T14:29:15Z</cp:lastPrinted>
  <dcterms:created xsi:type="dcterms:W3CDTF">2007-03-06T14:42:56Z</dcterms:created>
  <dcterms:modified xsi:type="dcterms:W3CDTF">2013-07-23T15:59:58Z</dcterms:modified>
  <cp:category/>
  <cp:version/>
  <cp:contentType/>
  <cp:contentStatus/>
  <cp:revision>1</cp:revision>
</cp:coreProperties>
</file>