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480" tabRatio="433" activeTab="1"/>
  </bookViews>
  <sheets>
    <sheet name="Nota Spese Italia" sheetId="1" r:id="rId1"/>
    <sheet name="Nota Spese Messico" sheetId="2" r:id="rId2"/>
  </sheets>
  <definedNames>
    <definedName name="_xlnm.Print_Area" localSheetId="0">'Nota Spese Italia'!$A$1:$P$39</definedName>
    <definedName name="_xlnm.Print_Area" localSheetId="1">'Nota Spese Messico'!$A$1:$R$52</definedName>
    <definedName name="_xlnm.Print_Titles" localSheetId="0">'Nota Spese Italia'!$7:$10</definedName>
    <definedName name="_xlnm.Print_Titles" localSheetId="1">'Nota Spese Messico'!$1:$10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<sst xmlns="http://schemas.openxmlformats.org/spreadsheetml/2006/main" count="217" uniqueCount="79">
  <si>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</si>
  <si>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</si>
  <si>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</si>
  <si>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</si>
  <si>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</si>
  <si>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</si>
  <si>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</si>
  <si>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</si>
  <si>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</si>
  <si>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</si>
  <si>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</si>
  <si>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</si>
  <si>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</si>
  <si>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</si>
  <si>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</si>
  <si>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</si>
  <si>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</si>
  <si>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</si>
  <si>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</si>
  <si>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</si>
  <si>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</si>
  <si>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</si>
  <si>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</si>
  <si>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</si>
  <si>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</si>
  <si>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</si>
  <si>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</si>
  <si>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</si>
  <si>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</si>
  <si>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</si>
  <si>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</si>
  <si>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</si>
  <si>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</si>
  <si>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</si>
  <si>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</si>
  <si>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</si>
  <si>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</si>
  <si>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</si>
  <si>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</si>
  <si>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</si>
  <si>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</si>
  <si>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</si>
  <si>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</si>
  <si>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</si>
  <si>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</si>
  <si>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</si>
  <si>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Autostrada</t>
  </si>
  <si>
    <t>Bar</t>
  </si>
  <si>
    <t>Milano</t>
  </si>
  <si>
    <t>Albergo</t>
  </si>
  <si>
    <t>PCM/Carabinieri</t>
  </si>
  <si>
    <t>Taxi</t>
  </si>
  <si>
    <t>Roma</t>
  </si>
  <si>
    <t>Metro</t>
  </si>
  <si>
    <t>Pranzo</t>
  </si>
  <si>
    <t>Area C</t>
  </si>
  <si>
    <t>Milano - Sestri Levante</t>
  </si>
  <si>
    <t>Convegno Scuola TLC Esercito</t>
  </si>
  <si>
    <t>Autostrada/Parcheggio</t>
  </si>
  <si>
    <t>Sestri - Turbigo  - Milano</t>
  </si>
  <si>
    <t>Benzina (personale)</t>
  </si>
  <si>
    <t>Sestri Levante</t>
  </si>
  <si>
    <t>Viaggio Messico</t>
  </si>
  <si>
    <t>Milano - Malpensa</t>
  </si>
  <si>
    <t>Malpensa - Milano</t>
  </si>
  <si>
    <t>Parcheggio</t>
  </si>
  <si>
    <t>Malpensa</t>
  </si>
  <si>
    <t>MAG 2013</t>
  </si>
  <si>
    <t>(importi in Valuta Mex Pesos)</t>
  </si>
  <si>
    <t>Città del Messico</t>
  </si>
  <si>
    <t>Pesos</t>
  </si>
  <si>
    <t>Prelievo</t>
  </si>
  <si>
    <t>Commissioni</t>
  </si>
  <si>
    <t>Ristorante</t>
  </si>
  <si>
    <t>Bus Queretaro</t>
  </si>
  <si>
    <t>Queretaro</t>
  </si>
  <si>
    <t>Albergo (Bettini/Velasco)</t>
  </si>
  <si>
    <t>Bar + Ristorante</t>
  </si>
  <si>
    <t>Valuta Restituita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</si>
</sst>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Border="1" applyAlignment="1" applyProtection="1" quotePrefix="1">
      <alignment vertical="center" wrapText="1"/>
      <protection/>
    </xf>
    <xf numFmtId="8" fontId="2" fillId="0" borderId="0" xfId="0" applyNumberFormat="1" applyFont="1" applyAlignment="1" applyProtection="1">
      <alignment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37" borderId="56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4" fontId="2" fillId="0" borderId="64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41" borderId="78" xfId="0" applyNumberFormat="1" applyFont="1" applyFill="1" applyBorder="1" applyAlignment="1" applyProtection="1">
      <alignment horizontal="center" vertical="center"/>
      <protection/>
    </xf>
    <xf numFmtId="0" fontId="2" fillId="41" borderId="79" xfId="0" applyNumberFormat="1" applyFont="1" applyFill="1" applyBorder="1" applyAlignment="1" applyProtection="1">
      <alignment horizontal="center" vertical="center"/>
      <protection/>
    </xf>
    <xf numFmtId="0" fontId="2" fillId="41" borderId="80" xfId="0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 wrapText="1"/>
      <protection/>
    </xf>
    <xf numFmtId="171" fontId="2" fillId="0" borderId="21" xfId="0" applyNumberFormat="1" applyFont="1" applyFill="1" applyBorder="1" applyAlignment="1" applyProtection="1">
      <alignment horizontal="right" vertical="center"/>
      <protection locked="0"/>
    </xf>
    <xf numFmtId="171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27" sqref="H2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3" t="s">
        <v>0</v>
      </c>
      <c r="C1" s="113"/>
      <c r="D1" s="113"/>
      <c r="E1" s="114" t="s">
        <v>45</v>
      </c>
      <c r="F1" s="114"/>
      <c r="G1" s="51" t="s">
        <v>41</v>
      </c>
      <c r="H1" s="50">
        <v>41395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424.3926192619262</v>
      </c>
      <c r="Q1" s="3" t="s">
        <v>28</v>
      </c>
    </row>
    <row r="2" spans="1:17" s="8" customFormat="1" ht="35.25" customHeight="1">
      <c r="A2" s="4"/>
      <c r="B2" s="115" t="s">
        <v>2</v>
      </c>
      <c r="C2" s="115"/>
      <c r="D2" s="115"/>
      <c r="E2" s="114"/>
      <c r="F2" s="11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5" t="s">
        <v>26</v>
      </c>
      <c r="C3" s="115"/>
      <c r="D3" s="115"/>
      <c r="E3" s="114" t="s">
        <v>28</v>
      </c>
      <c r="F3" s="114"/>
      <c r="N3" s="10" t="s">
        <v>4</v>
      </c>
      <c r="O3" s="11"/>
      <c r="P3" s="12">
        <f>+O7</f>
        <v>276.8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1.71</v>
      </c>
      <c r="N5" s="128" t="s">
        <v>8</v>
      </c>
      <c r="O5" s="128"/>
      <c r="P5" s="22">
        <f>P1-P2-P3-P4</f>
        <v>147.5926192619262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31" t="s">
        <v>11</v>
      </c>
      <c r="F7" s="132"/>
      <c r="G7" s="25">
        <f aca="true" t="shared" si="0" ref="G7:O7">SUM(G11:G33)</f>
        <v>560</v>
      </c>
      <c r="H7" s="25">
        <f t="shared" si="0"/>
        <v>86.1926192619262</v>
      </c>
      <c r="I7" s="65">
        <f t="shared" si="0"/>
        <v>89.5</v>
      </c>
      <c r="J7" s="70">
        <f t="shared" si="0"/>
        <v>37.3</v>
      </c>
      <c r="K7" s="66">
        <f t="shared" si="0"/>
        <v>0</v>
      </c>
      <c r="L7" s="66">
        <f t="shared" si="0"/>
        <v>196</v>
      </c>
      <c r="M7" s="66">
        <f t="shared" si="0"/>
        <v>15.399999999999999</v>
      </c>
      <c r="N7" s="66">
        <f t="shared" si="0"/>
        <v>424.39261926192626</v>
      </c>
      <c r="O7" s="67">
        <f t="shared" si="0"/>
        <v>276.8</v>
      </c>
      <c r="P7" s="13"/>
    </row>
    <row r="8" spans="1:18" ht="36" customHeight="1" thickBot="1" thickTop="1">
      <c r="A8" s="106"/>
      <c r="B8" s="64"/>
      <c r="C8" s="108" t="s">
        <v>13</v>
      </c>
      <c r="D8" s="110" t="s">
        <v>25</v>
      </c>
      <c r="E8" s="109" t="s">
        <v>14</v>
      </c>
      <c r="F8" s="111" t="s">
        <v>34</v>
      </c>
      <c r="G8" s="112" t="s">
        <v>15</v>
      </c>
      <c r="H8" s="121" t="s">
        <v>16</v>
      </c>
      <c r="I8" s="126" t="s">
        <v>37</v>
      </c>
      <c r="J8" s="126" t="s">
        <v>39</v>
      </c>
      <c r="K8" s="126" t="s">
        <v>38</v>
      </c>
      <c r="L8" s="129" t="s">
        <v>35</v>
      </c>
      <c r="M8" s="130"/>
      <c r="N8" s="119" t="s">
        <v>17</v>
      </c>
      <c r="O8" s="124" t="s">
        <v>18</v>
      </c>
      <c r="P8" s="118" t="s">
        <v>19</v>
      </c>
      <c r="R8" s="2"/>
    </row>
    <row r="9" spans="1:18" ht="36" customHeight="1" thickBot="1" thickTop="1">
      <c r="A9" s="107"/>
      <c r="B9" s="64" t="s">
        <v>12</v>
      </c>
      <c r="C9" s="109"/>
      <c r="D9" s="109"/>
      <c r="E9" s="109"/>
      <c r="F9" s="111"/>
      <c r="G9" s="112"/>
      <c r="H9" s="122"/>
      <c r="I9" s="127" t="s">
        <v>37</v>
      </c>
      <c r="J9" s="127"/>
      <c r="K9" s="127" t="s">
        <v>36</v>
      </c>
      <c r="L9" s="133" t="s">
        <v>23</v>
      </c>
      <c r="M9" s="116" t="s">
        <v>24</v>
      </c>
      <c r="N9" s="120"/>
      <c r="O9" s="125"/>
      <c r="P9" s="118"/>
      <c r="R9" s="2"/>
    </row>
    <row r="10" spans="1:18" ht="37.5" customHeight="1" thickBot="1" thickTop="1">
      <c r="A10" s="107"/>
      <c r="B10" s="55"/>
      <c r="C10" s="109"/>
      <c r="D10" s="109"/>
      <c r="E10" s="109"/>
      <c r="F10" s="111"/>
      <c r="G10" s="26" t="s">
        <v>20</v>
      </c>
      <c r="H10" s="123"/>
      <c r="I10" s="127"/>
      <c r="J10" s="127"/>
      <c r="K10" s="127"/>
      <c r="L10" s="134"/>
      <c r="M10" s="117"/>
      <c r="N10" s="120"/>
      <c r="O10" s="125"/>
      <c r="P10" s="118"/>
      <c r="R10" s="2"/>
    </row>
    <row r="11" spans="1:18" ht="30" customHeight="1" thickTop="1">
      <c r="A11" s="27">
        <v>1</v>
      </c>
      <c r="B11" s="47">
        <v>41403</v>
      </c>
      <c r="C11" s="29" t="s">
        <v>50</v>
      </c>
      <c r="D11" s="29" t="s">
        <v>51</v>
      </c>
      <c r="E11" s="69"/>
      <c r="F11" s="69" t="s">
        <v>52</v>
      </c>
      <c r="G11" s="97"/>
      <c r="H11" s="104">
        <f>IF($E$3="si",($H$5/$H$6*G11),IF($E$3="no",G11*$H$4,0))</f>
        <v>0</v>
      </c>
      <c r="I11" s="71"/>
      <c r="J11" s="71">
        <v>35.8</v>
      </c>
      <c r="K11" s="34"/>
      <c r="L11" s="35"/>
      <c r="M11" s="37"/>
      <c r="N11" s="39">
        <f aca="true" t="shared" si="1" ref="N11:N18">SUM(H11:M11)</f>
        <v>35.8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41403</v>
      </c>
      <c r="C12" s="44" t="s">
        <v>50</v>
      </c>
      <c r="D12" s="44" t="s">
        <v>53</v>
      </c>
      <c r="E12" s="69"/>
      <c r="F12" s="69" t="s">
        <v>52</v>
      </c>
      <c r="G12" s="98"/>
      <c r="H12" s="105">
        <f>IF($E$3="si",($H$5/$H$6*G12),IF($E$3="no",G12*$H$4,0))</f>
        <v>0</v>
      </c>
      <c r="I12" s="71"/>
      <c r="J12" s="71">
        <v>1.5</v>
      </c>
      <c r="K12" s="34"/>
      <c r="L12" s="35"/>
      <c r="M12" s="37"/>
      <c r="N12" s="39">
        <f t="shared" si="1"/>
        <v>1.5</v>
      </c>
      <c r="O12" s="43"/>
      <c r="P12" s="41">
        <f aca="true" t="shared" si="2" ref="P12:P33">IF($F12="Milano","X","")</f>
      </c>
      <c r="R12" s="2"/>
    </row>
    <row r="13" spans="1:18" ht="30" customHeight="1">
      <c r="A13" s="42">
        <v>3</v>
      </c>
      <c r="B13" s="47">
        <v>41403</v>
      </c>
      <c r="C13" s="29" t="s">
        <v>50</v>
      </c>
      <c r="D13" s="29" t="s">
        <v>54</v>
      </c>
      <c r="E13" s="69"/>
      <c r="F13" s="69" t="s">
        <v>52</v>
      </c>
      <c r="G13" s="98"/>
      <c r="H13" s="105">
        <f>IF($E$3="si",($H$5/$H$6*G13),IF($E$3="no",G13*$H$4,0))</f>
        <v>0</v>
      </c>
      <c r="I13" s="71"/>
      <c r="J13" s="71"/>
      <c r="K13" s="34"/>
      <c r="L13" s="35"/>
      <c r="M13" s="37">
        <v>13.1</v>
      </c>
      <c r="N13" s="39">
        <f t="shared" si="1"/>
        <v>13.1</v>
      </c>
      <c r="O13" s="43"/>
      <c r="P13" s="41">
        <f t="shared" si="2"/>
      </c>
      <c r="R13" s="2"/>
    </row>
    <row r="14" spans="1:18" ht="30" customHeight="1">
      <c r="A14" s="42">
        <v>4</v>
      </c>
      <c r="B14" s="28">
        <v>41409</v>
      </c>
      <c r="C14" s="29" t="s">
        <v>57</v>
      </c>
      <c r="D14" s="29" t="s">
        <v>55</v>
      </c>
      <c r="E14" s="69"/>
      <c r="F14" s="69" t="s">
        <v>48</v>
      </c>
      <c r="G14" s="98"/>
      <c r="H14" s="105">
        <f>IF($E$3="si",($H$5/$H$6*G14),IF($E$3="no",G14*$H$4,0))</f>
        <v>0</v>
      </c>
      <c r="I14" s="71">
        <v>5</v>
      </c>
      <c r="J14" s="71"/>
      <c r="K14" s="34"/>
      <c r="L14" s="35"/>
      <c r="M14" s="37"/>
      <c r="N14" s="39">
        <f t="shared" si="1"/>
        <v>5</v>
      </c>
      <c r="O14" s="43"/>
      <c r="P14" s="41"/>
      <c r="R14" s="2"/>
    </row>
    <row r="15" spans="1:18" ht="30" customHeight="1">
      <c r="A15" s="42">
        <v>5</v>
      </c>
      <c r="B15" s="28">
        <v>41409</v>
      </c>
      <c r="C15" s="29" t="s">
        <v>57</v>
      </c>
      <c r="D15" s="29" t="s">
        <v>58</v>
      </c>
      <c r="E15" s="69"/>
      <c r="F15" s="69" t="s">
        <v>56</v>
      </c>
      <c r="G15" s="98">
        <v>190</v>
      </c>
      <c r="H15" s="105">
        <f>IF($E$3="si",($H$5/$H$6*G15),IF($E$3="no",G15*$H$4,0))</f>
        <v>29.243924392439247</v>
      </c>
      <c r="I15" s="71">
        <v>14.7</v>
      </c>
      <c r="J15" s="71"/>
      <c r="K15" s="34"/>
      <c r="L15" s="35"/>
      <c r="M15" s="37"/>
      <c r="N15" s="39">
        <f t="shared" si="1"/>
        <v>43.94392439243924</v>
      </c>
      <c r="O15" s="43"/>
      <c r="P15" s="41">
        <f t="shared" si="2"/>
      </c>
      <c r="R15" s="2"/>
    </row>
    <row r="16" spans="1:18" ht="30" customHeight="1">
      <c r="A16" s="42">
        <v>6</v>
      </c>
      <c r="B16" s="28">
        <v>41410</v>
      </c>
      <c r="C16" s="29" t="s">
        <v>57</v>
      </c>
      <c r="D16" s="29" t="s">
        <v>46</v>
      </c>
      <c r="E16" s="69"/>
      <c r="F16" s="69" t="s">
        <v>59</v>
      </c>
      <c r="G16" s="98">
        <v>260</v>
      </c>
      <c r="H16" s="105">
        <f aca="true" t="shared" si="3" ref="H16:H33">IF($E$3="si",($H$5/$H$6*G16),IF($E$3="no",G16*$H$4,0))</f>
        <v>40.01800180018002</v>
      </c>
      <c r="I16" s="71">
        <v>18.5</v>
      </c>
      <c r="J16" s="71"/>
      <c r="K16" s="34"/>
      <c r="L16" s="35"/>
      <c r="M16" s="37"/>
      <c r="N16" s="39">
        <f t="shared" si="1"/>
        <v>58.51800180018002</v>
      </c>
      <c r="O16" s="43"/>
      <c r="P16" s="41">
        <f t="shared" si="2"/>
      </c>
      <c r="R16" s="2"/>
    </row>
    <row r="17" spans="1:18" ht="30" customHeight="1">
      <c r="A17" s="42">
        <v>7</v>
      </c>
      <c r="B17" s="28">
        <v>41410</v>
      </c>
      <c r="C17" s="29" t="s">
        <v>57</v>
      </c>
      <c r="D17" s="29" t="s">
        <v>49</v>
      </c>
      <c r="E17" s="69"/>
      <c r="F17" s="69" t="s">
        <v>61</v>
      </c>
      <c r="G17" s="98"/>
      <c r="H17" s="105">
        <f t="shared" si="3"/>
        <v>0</v>
      </c>
      <c r="I17" s="71"/>
      <c r="J17" s="71"/>
      <c r="K17" s="34"/>
      <c r="L17" s="35">
        <v>186</v>
      </c>
      <c r="M17" s="37"/>
      <c r="N17" s="39">
        <f t="shared" si="1"/>
        <v>186</v>
      </c>
      <c r="O17" s="43">
        <v>186</v>
      </c>
      <c r="P17" s="41">
        <f t="shared" si="2"/>
      </c>
      <c r="R17" s="2"/>
    </row>
    <row r="18" spans="1:18" ht="30" customHeight="1">
      <c r="A18" s="42">
        <v>8</v>
      </c>
      <c r="B18" s="28">
        <v>41410</v>
      </c>
      <c r="C18" s="29" t="s">
        <v>57</v>
      </c>
      <c r="D18" s="29" t="s">
        <v>60</v>
      </c>
      <c r="E18" s="69"/>
      <c r="F18" s="69"/>
      <c r="G18" s="98"/>
      <c r="H18" s="105">
        <f>IF($E$3="si",($H$5/$H$6*G18),IF($E$3="no",G18*$H$4,0))</f>
        <v>0</v>
      </c>
      <c r="I18" s="71"/>
      <c r="J18" s="71"/>
      <c r="K18" s="34"/>
      <c r="L18" s="35"/>
      <c r="M18" s="35"/>
      <c r="N18" s="39">
        <f t="shared" si="1"/>
        <v>0</v>
      </c>
      <c r="O18" s="43">
        <v>50</v>
      </c>
      <c r="P18" s="41">
        <f t="shared" si="2"/>
      </c>
      <c r="R18" s="2"/>
    </row>
    <row r="19" spans="1:18" ht="30" customHeight="1">
      <c r="A19" s="42">
        <v>9</v>
      </c>
      <c r="B19" s="28">
        <v>41411</v>
      </c>
      <c r="C19" s="29" t="s">
        <v>57</v>
      </c>
      <c r="D19" s="29" t="s">
        <v>55</v>
      </c>
      <c r="E19" s="69"/>
      <c r="F19" s="69" t="s">
        <v>48</v>
      </c>
      <c r="G19" s="98"/>
      <c r="H19" s="105">
        <f>IF($E$3="si",($H$5/$H$6*G19),IF($E$3="no",G19*$H$4,0))</f>
        <v>0</v>
      </c>
      <c r="I19" s="71">
        <v>5</v>
      </c>
      <c r="J19" s="71"/>
      <c r="K19" s="34"/>
      <c r="L19" s="35"/>
      <c r="M19" s="35"/>
      <c r="N19" s="39">
        <f aca="true" t="shared" si="4" ref="N19:N33">SUM(H19:M19)</f>
        <v>5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41415</v>
      </c>
      <c r="C20" s="29" t="s">
        <v>62</v>
      </c>
      <c r="D20" s="44" t="s">
        <v>46</v>
      </c>
      <c r="E20" s="69"/>
      <c r="F20" s="69" t="s">
        <v>63</v>
      </c>
      <c r="G20" s="98">
        <v>55</v>
      </c>
      <c r="H20" s="105">
        <f t="shared" si="3"/>
        <v>8.465346534653467</v>
      </c>
      <c r="I20" s="71">
        <v>40.8</v>
      </c>
      <c r="J20" s="71"/>
      <c r="K20" s="34"/>
      <c r="L20" s="35"/>
      <c r="M20" s="35"/>
      <c r="N20" s="39">
        <f t="shared" si="4"/>
        <v>49.26534653465346</v>
      </c>
      <c r="O20" s="43">
        <v>40.8</v>
      </c>
      <c r="P20" s="41">
        <f t="shared" si="2"/>
      </c>
      <c r="R20" s="2"/>
    </row>
    <row r="21" spans="1:18" ht="30" customHeight="1">
      <c r="A21" s="42">
        <v>11</v>
      </c>
      <c r="B21" s="28">
        <v>41415</v>
      </c>
      <c r="C21" s="29" t="s">
        <v>62</v>
      </c>
      <c r="D21" s="44" t="s">
        <v>65</v>
      </c>
      <c r="E21" s="69"/>
      <c r="F21" s="69" t="s">
        <v>66</v>
      </c>
      <c r="G21" s="99"/>
      <c r="H21" s="105">
        <f t="shared" si="3"/>
        <v>0</v>
      </c>
      <c r="I21" s="71">
        <v>2.7</v>
      </c>
      <c r="J21" s="71"/>
      <c r="K21" s="34"/>
      <c r="L21" s="35"/>
      <c r="M21" s="35"/>
      <c r="N21" s="39">
        <f t="shared" si="4"/>
        <v>2.7</v>
      </c>
      <c r="O21" s="43"/>
      <c r="P21" s="41">
        <f t="shared" si="2"/>
      </c>
      <c r="R21" s="2"/>
    </row>
    <row r="22" spans="1:18" ht="30" customHeight="1">
      <c r="A22" s="42">
        <v>12</v>
      </c>
      <c r="B22" s="28">
        <v>41415</v>
      </c>
      <c r="C22" s="29" t="s">
        <v>62</v>
      </c>
      <c r="D22" s="44" t="s">
        <v>47</v>
      </c>
      <c r="E22" s="69"/>
      <c r="F22" s="69" t="s">
        <v>66</v>
      </c>
      <c r="G22" s="99"/>
      <c r="H22" s="105">
        <f>IF($E$3="si",($H$5/$H$6*G22),IF($E$3="no",G22*$H$4,0))</f>
        <v>0</v>
      </c>
      <c r="I22" s="71"/>
      <c r="J22" s="71"/>
      <c r="K22" s="34"/>
      <c r="L22" s="35">
        <v>10</v>
      </c>
      <c r="M22" s="35">
        <v>2.3</v>
      </c>
      <c r="N22" s="39">
        <f t="shared" si="4"/>
        <v>12.3</v>
      </c>
      <c r="O22" s="43"/>
      <c r="P22" s="41">
        <f t="shared" si="2"/>
      </c>
      <c r="R22" s="2"/>
    </row>
    <row r="23" spans="1:18" ht="30" customHeight="1">
      <c r="A23" s="42">
        <v>13</v>
      </c>
      <c r="B23" s="28">
        <v>41420</v>
      </c>
      <c r="C23" s="29" t="s">
        <v>62</v>
      </c>
      <c r="D23" s="44" t="s">
        <v>46</v>
      </c>
      <c r="E23" s="69"/>
      <c r="F23" s="69" t="s">
        <v>64</v>
      </c>
      <c r="G23" s="98">
        <v>55</v>
      </c>
      <c r="H23" s="105">
        <f>IF($E$3="si",($H$5/$H$6*G23),IF($E$3="no",G23*$H$4,0))</f>
        <v>8.465346534653467</v>
      </c>
      <c r="I23" s="71">
        <v>2.8</v>
      </c>
      <c r="J23" s="71"/>
      <c r="K23" s="34"/>
      <c r="L23" s="35"/>
      <c r="M23" s="35"/>
      <c r="N23" s="39">
        <f t="shared" si="4"/>
        <v>11.265346534653467</v>
      </c>
      <c r="O23" s="43"/>
      <c r="P23" s="41">
        <f t="shared" si="2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8"/>
      <c r="H24" s="105"/>
      <c r="I24" s="71"/>
      <c r="J24" s="71"/>
      <c r="K24" s="34"/>
      <c r="L24" s="35"/>
      <c r="M24" s="35"/>
      <c r="N24" s="39">
        <f t="shared" si="4"/>
        <v>0</v>
      </c>
      <c r="O24" s="43"/>
      <c r="P24" s="41">
        <f t="shared" si="2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9"/>
      <c r="H25" s="105">
        <f t="shared" si="3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>
        <f t="shared" si="2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9"/>
      <c r="H26" s="100">
        <f t="shared" si="3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>
        <f t="shared" si="2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99"/>
      <c r="H27" s="100">
        <f t="shared" si="3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>
        <f t="shared" si="2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9"/>
      <c r="H28" s="100">
        <f t="shared" si="3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>
        <f t="shared" si="2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99"/>
      <c r="H29" s="100">
        <f t="shared" si="3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>
        <f t="shared" si="2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99"/>
      <c r="H30" s="100">
        <f t="shared" si="3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>
        <f t="shared" si="2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99"/>
      <c r="H31" s="100">
        <f t="shared" si="3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>
        <f t="shared" si="2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99"/>
      <c r="H32" s="100">
        <f t="shared" si="3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>
        <f t="shared" si="2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99"/>
      <c r="H33" s="100">
        <f t="shared" si="3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>
        <f t="shared" si="2"/>
      </c>
      <c r="R33" s="2"/>
    </row>
    <row r="35" spans="1:17" ht="18.75">
      <c r="A35" s="60"/>
      <c r="B35" s="61"/>
      <c r="C35" s="61"/>
      <c r="D35" s="61"/>
      <c r="E35" s="61"/>
      <c r="F35" s="61"/>
      <c r="G35" s="61"/>
      <c r="H35" s="61"/>
      <c r="I35" s="61"/>
      <c r="J35" s="101"/>
      <c r="K35" s="101"/>
      <c r="L35" s="61"/>
      <c r="M35" s="61"/>
      <c r="N35" s="61"/>
      <c r="O35" s="61"/>
      <c r="P35" s="101"/>
      <c r="Q35" s="3"/>
    </row>
    <row r="36" spans="1:17" ht="18.75">
      <c r="A36" s="81"/>
      <c r="B36" s="82"/>
      <c r="C36" s="83"/>
      <c r="D36" s="84"/>
      <c r="E36" s="84"/>
      <c r="F36" s="85"/>
      <c r="G36" s="86"/>
      <c r="H36" s="87"/>
      <c r="I36" s="88"/>
      <c r="J36" s="101"/>
      <c r="K36" s="101"/>
      <c r="L36" s="88"/>
      <c r="M36" s="88"/>
      <c r="N36" s="89"/>
      <c r="O36" s="90"/>
      <c r="P36" s="101"/>
      <c r="Q36" s="3"/>
    </row>
    <row r="37" spans="1:17" ht="18.75">
      <c r="A37" s="60"/>
      <c r="B37" s="75" t="s">
        <v>42</v>
      </c>
      <c r="C37" s="75"/>
      <c r="D37" s="75"/>
      <c r="E37" s="61"/>
      <c r="F37" s="61"/>
      <c r="G37" s="75" t="s">
        <v>44</v>
      </c>
      <c r="H37" s="75"/>
      <c r="I37" s="75"/>
      <c r="J37" s="101"/>
      <c r="K37" s="101"/>
      <c r="L37" s="75" t="s">
        <v>43</v>
      </c>
      <c r="M37" s="75"/>
      <c r="N37" s="75"/>
      <c r="O37" s="61"/>
      <c r="P37" s="101"/>
      <c r="Q37" s="3"/>
    </row>
    <row r="38" spans="1:17" ht="18.75">
      <c r="A38" s="60"/>
      <c r="B38" s="61"/>
      <c r="C38" s="61"/>
      <c r="D38" s="61"/>
      <c r="E38" s="61"/>
      <c r="F38" s="61"/>
      <c r="G38" s="61"/>
      <c r="H38" s="61"/>
      <c r="I38" s="61"/>
      <c r="J38" s="101"/>
      <c r="K38" s="101"/>
      <c r="L38" s="61"/>
      <c r="M38" s="61"/>
      <c r="N38" s="61"/>
      <c r="O38" s="61"/>
      <c r="P38" s="101"/>
      <c r="Q38" s="3"/>
    </row>
    <row r="39" spans="1:17" ht="18.75">
      <c r="A39" s="60"/>
      <c r="B39" s="61"/>
      <c r="C39" s="61"/>
      <c r="D39" s="61"/>
      <c r="E39" s="61"/>
      <c r="F39" s="61"/>
      <c r="G39" s="61"/>
      <c r="H39" s="61"/>
      <c r="I39" s="61"/>
      <c r="J39" s="101"/>
      <c r="K39" s="101"/>
      <c r="L39" s="61"/>
      <c r="M39" s="61"/>
      <c r="N39" s="61"/>
      <c r="O39" s="61"/>
      <c r="P39" s="101"/>
      <c r="Q39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36 N11:N33">
      <formula1>0</formula1>
    </dataValidation>
    <dataValidation type="decimal" operator="greaterThanOrEqual" allowBlank="1" showErrorMessage="1" errorTitle="Valore" error="Inserire un numero maggiore o uguale a 0 (zero)!" sqref="H36:M36 H11:K11 H12:J33 K17:K33 L11:M33">
      <formula1>0</formula1>
    </dataValidation>
    <dataValidation type="textLength" operator="greaterThan" allowBlank="1" showErrorMessage="1" sqref="D36:E36 F20:F33">
      <formula1>1</formula1>
    </dataValidation>
    <dataValidation type="textLength" operator="greaterThan" sqref="F36 G25:G33 G20:G23">
      <formula1>1</formula1>
    </dataValidation>
    <dataValidation type="date" operator="greaterThanOrEqual" showErrorMessage="1" errorTitle="Data" error="Inserire una data superiore al 1/11/2000" sqref="B36 B11:B13">
      <formula1>36831</formula1>
    </dataValidation>
    <dataValidation type="textLength" operator="greaterThan" allowBlank="1" sqref="C36 C12: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2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13" t="s">
        <v>0</v>
      </c>
      <c r="C1" s="113"/>
      <c r="D1" s="114" t="s">
        <v>45</v>
      </c>
      <c r="E1" s="114"/>
      <c r="F1" s="51" t="s">
        <v>41</v>
      </c>
      <c r="G1" s="102" t="s">
        <v>67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27967.480000000003</v>
      </c>
      <c r="Q1" s="3" t="s">
        <v>28</v>
      </c>
      <c r="R1" s="103">
        <f>SUM(R12:R25,R27,R29:R33)</f>
        <v>1739.59</v>
      </c>
    </row>
    <row r="2" spans="1:17" s="8" customFormat="1" ht="57.75" customHeight="1">
      <c r="A2" s="4"/>
      <c r="B2" s="115" t="s">
        <v>2</v>
      </c>
      <c r="C2" s="115"/>
      <c r="D2" s="114"/>
      <c r="E2" s="114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5" t="s">
        <v>26</v>
      </c>
      <c r="C3" s="115"/>
      <c r="D3" s="114" t="s">
        <v>28</v>
      </c>
      <c r="E3" s="114"/>
      <c r="N3" s="10" t="s">
        <v>4</v>
      </c>
      <c r="O3" s="11"/>
      <c r="P3" s="62">
        <f>+O7</f>
        <v>29086.48</v>
      </c>
      <c r="Q3" s="13"/>
      <c r="R3" s="103">
        <f>SUM(R11:R12,R14:R16,R18:R19,R22:R23,R25:R30,R32)</f>
        <v>1812.54</v>
      </c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20</v>
      </c>
      <c r="E5" s="14"/>
      <c r="F5" s="10" t="s">
        <v>7</v>
      </c>
      <c r="G5" s="76">
        <v>1.11</v>
      </c>
      <c r="N5" s="128" t="s">
        <v>8</v>
      </c>
      <c r="O5" s="128"/>
      <c r="P5" s="58">
        <f>P1-P2-P3-P4</f>
        <v>-1118.9999999999964</v>
      </c>
      <c r="Q5" s="13"/>
      <c r="R5" s="103">
        <f>R1-R3</f>
        <v>-72.95000000000005</v>
      </c>
    </row>
    <row r="6" spans="1:17" s="8" customFormat="1" ht="43.5" customHeight="1" thickBot="1" thickTop="1">
      <c r="A6" s="4"/>
      <c r="B6" s="56" t="s">
        <v>68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42" t="s">
        <v>30</v>
      </c>
      <c r="B7" s="143"/>
      <c r="C7" s="144"/>
      <c r="D7" s="147" t="s">
        <v>11</v>
      </c>
      <c r="E7" s="148"/>
      <c r="F7" s="148"/>
      <c r="G7" s="96">
        <f>SUM(G11:G48)</f>
        <v>0</v>
      </c>
      <c r="H7" s="94">
        <f>SUM(H11:H48)</f>
        <v>0</v>
      </c>
      <c r="I7" s="78">
        <f>SUM(I11:I48)</f>
        <v>0</v>
      </c>
      <c r="J7" s="78">
        <f>SUM(J11:J48)</f>
        <v>5045</v>
      </c>
      <c r="K7" s="78">
        <f>SUM(K11:K48)</f>
        <v>298.6</v>
      </c>
      <c r="L7" s="78">
        <f>SUM(L11:L48)</f>
        <v>8658.18</v>
      </c>
      <c r="M7" s="79">
        <f>SUM(M11:M48)</f>
        <v>13965.7</v>
      </c>
      <c r="N7" s="77">
        <f>SUM(N11:N48)</f>
        <v>27967.48</v>
      </c>
      <c r="O7" s="80">
        <f>SUM(O11:O48)</f>
        <v>29086.48</v>
      </c>
      <c r="P7" s="13">
        <f>+N7-SUM(H7:M7)</f>
        <v>0</v>
      </c>
    </row>
    <row r="8" spans="1:18" ht="36" customHeight="1" thickBot="1" thickTop="1">
      <c r="A8" s="107"/>
      <c r="B8" s="109" t="s">
        <v>12</v>
      </c>
      <c r="C8" s="109" t="s">
        <v>13</v>
      </c>
      <c r="D8" s="135" t="s">
        <v>25</v>
      </c>
      <c r="E8" s="109" t="s">
        <v>33</v>
      </c>
      <c r="F8" s="137" t="s">
        <v>32</v>
      </c>
      <c r="G8" s="138" t="s">
        <v>15</v>
      </c>
      <c r="H8" s="140" t="s">
        <v>16</v>
      </c>
      <c r="I8" s="127" t="s">
        <v>37</v>
      </c>
      <c r="J8" s="126" t="s">
        <v>39</v>
      </c>
      <c r="K8" s="126" t="s">
        <v>38</v>
      </c>
      <c r="L8" s="145" t="s">
        <v>22</v>
      </c>
      <c r="M8" s="146"/>
      <c r="N8" s="120" t="s">
        <v>17</v>
      </c>
      <c r="O8" s="125" t="s">
        <v>18</v>
      </c>
      <c r="P8" s="118" t="s">
        <v>19</v>
      </c>
      <c r="Q8" s="2"/>
      <c r="R8" s="149" t="s">
        <v>40</v>
      </c>
    </row>
    <row r="9" spans="1:18" ht="36" customHeight="1" thickBot="1" thickTop="1">
      <c r="A9" s="107"/>
      <c r="B9" s="109" t="s">
        <v>12</v>
      </c>
      <c r="C9" s="109"/>
      <c r="D9" s="136"/>
      <c r="E9" s="109"/>
      <c r="F9" s="137"/>
      <c r="G9" s="139"/>
      <c r="H9" s="140" t="s">
        <v>37</v>
      </c>
      <c r="I9" s="127" t="s">
        <v>37</v>
      </c>
      <c r="J9" s="127"/>
      <c r="K9" s="127" t="s">
        <v>36</v>
      </c>
      <c r="L9" s="133" t="s">
        <v>23</v>
      </c>
      <c r="M9" s="141" t="s">
        <v>24</v>
      </c>
      <c r="N9" s="120"/>
      <c r="O9" s="125"/>
      <c r="P9" s="118"/>
      <c r="Q9" s="2"/>
      <c r="R9" s="150"/>
    </row>
    <row r="10" spans="1:18" ht="37.5" customHeight="1" thickBot="1" thickTop="1">
      <c r="A10" s="107"/>
      <c r="B10" s="109"/>
      <c r="C10" s="109"/>
      <c r="D10" s="136"/>
      <c r="E10" s="109"/>
      <c r="F10" s="137"/>
      <c r="G10" s="93" t="s">
        <v>20</v>
      </c>
      <c r="H10" s="140"/>
      <c r="I10" s="127"/>
      <c r="J10" s="127"/>
      <c r="K10" s="127"/>
      <c r="L10" s="134"/>
      <c r="M10" s="117"/>
      <c r="N10" s="120"/>
      <c r="O10" s="125"/>
      <c r="P10" s="118"/>
      <c r="Q10" s="2"/>
      <c r="R10" s="151"/>
    </row>
    <row r="11" spans="1:18" ht="30" customHeight="1" thickTop="1">
      <c r="A11" s="27">
        <v>1</v>
      </c>
      <c r="B11" s="47">
        <v>41415</v>
      </c>
      <c r="C11" s="29" t="s">
        <v>62</v>
      </c>
      <c r="D11" s="30" t="s">
        <v>71</v>
      </c>
      <c r="E11" s="30" t="s">
        <v>69</v>
      </c>
      <c r="F11" s="31" t="s">
        <v>70</v>
      </c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1000</v>
      </c>
      <c r="P11" s="41"/>
      <c r="Q11" s="2"/>
      <c r="R11" s="155">
        <v>62.7</v>
      </c>
    </row>
    <row r="12" spans="1:18" ht="30" customHeight="1">
      <c r="A12" s="42">
        <v>2</v>
      </c>
      <c r="B12" s="28">
        <v>41415</v>
      </c>
      <c r="C12" s="29" t="s">
        <v>62</v>
      </c>
      <c r="D12" s="30" t="s">
        <v>72</v>
      </c>
      <c r="E12" s="30" t="s">
        <v>69</v>
      </c>
      <c r="F12" s="31" t="s">
        <v>70</v>
      </c>
      <c r="G12" s="32"/>
      <c r="H12" s="33">
        <f>IF($D$3="si",($G$5/$G$6*G12),IF($D$3="no",G12*$G$4,0))</f>
        <v>0</v>
      </c>
      <c r="I12" s="34"/>
      <c r="J12" s="35"/>
      <c r="K12" s="68">
        <v>29</v>
      </c>
      <c r="L12" s="37"/>
      <c r="M12" s="38"/>
      <c r="N12" s="39">
        <f>SUM(H12:M12)</f>
        <v>29</v>
      </c>
      <c r="O12" s="43">
        <v>29</v>
      </c>
      <c r="P12" s="41"/>
      <c r="Q12" s="2"/>
      <c r="R12" s="155">
        <v>1.83</v>
      </c>
    </row>
    <row r="13" spans="1:18" ht="30" customHeight="1">
      <c r="A13" s="42">
        <v>3</v>
      </c>
      <c r="B13" s="28">
        <v>41415</v>
      </c>
      <c r="C13" s="29" t="s">
        <v>62</v>
      </c>
      <c r="D13" s="30" t="s">
        <v>47</v>
      </c>
      <c r="E13" s="30" t="s">
        <v>69</v>
      </c>
      <c r="F13" s="31" t="s">
        <v>70</v>
      </c>
      <c r="G13" s="32"/>
      <c r="H13" s="33">
        <f aca="true" t="shared" si="0" ref="H13:H27">IF($D$3="si",($G$5/$G$6*G13),IF($D$3="no",G13*$G$4,0))</f>
        <v>0</v>
      </c>
      <c r="I13" s="34"/>
      <c r="J13" s="35"/>
      <c r="K13" s="68"/>
      <c r="L13" s="37"/>
      <c r="M13" s="38">
        <v>111</v>
      </c>
      <c r="N13" s="39">
        <f aca="true" t="shared" si="1" ref="N13:N26">SUM(H13:M13)</f>
        <v>111</v>
      </c>
      <c r="O13" s="43"/>
      <c r="P13" s="41">
        <f aca="true" t="shared" si="2" ref="P13:P25">IF(F13="Milano","X","")</f>
      </c>
      <c r="Q13" s="2"/>
      <c r="R13" s="72">
        <v>9</v>
      </c>
    </row>
    <row r="14" spans="1:18" ht="30" customHeight="1">
      <c r="A14" s="42">
        <v>4</v>
      </c>
      <c r="B14" s="28">
        <v>41416</v>
      </c>
      <c r="C14" s="29" t="s">
        <v>62</v>
      </c>
      <c r="D14" s="30" t="s">
        <v>51</v>
      </c>
      <c r="E14" s="30" t="s">
        <v>69</v>
      </c>
      <c r="F14" s="31" t="s">
        <v>70</v>
      </c>
      <c r="G14" s="32"/>
      <c r="H14" s="33">
        <f t="shared" si="0"/>
        <v>0</v>
      </c>
      <c r="I14" s="34"/>
      <c r="J14" s="35">
        <v>550</v>
      </c>
      <c r="K14" s="68"/>
      <c r="L14" s="37"/>
      <c r="M14" s="38"/>
      <c r="N14" s="39">
        <f t="shared" si="1"/>
        <v>550</v>
      </c>
      <c r="O14" s="43">
        <v>350</v>
      </c>
      <c r="P14" s="41">
        <f t="shared" si="2"/>
      </c>
      <c r="Q14" s="2"/>
      <c r="R14" s="73">
        <v>22.05</v>
      </c>
    </row>
    <row r="15" spans="1:18" ht="30" customHeight="1">
      <c r="A15" s="42">
        <v>5</v>
      </c>
      <c r="B15" s="28">
        <v>41416</v>
      </c>
      <c r="C15" s="29" t="s">
        <v>62</v>
      </c>
      <c r="D15" s="30" t="s">
        <v>73</v>
      </c>
      <c r="E15" s="30" t="s">
        <v>69</v>
      </c>
      <c r="F15" s="31" t="s">
        <v>70</v>
      </c>
      <c r="G15" s="32"/>
      <c r="H15" s="33">
        <f t="shared" si="0"/>
        <v>0</v>
      </c>
      <c r="I15" s="34"/>
      <c r="J15" s="35"/>
      <c r="K15" s="68"/>
      <c r="L15" s="37"/>
      <c r="M15" s="153">
        <v>400.2</v>
      </c>
      <c r="N15" s="39">
        <f t="shared" si="1"/>
        <v>400.2</v>
      </c>
      <c r="O15" s="43">
        <v>400.2</v>
      </c>
      <c r="P15" s="41">
        <f t="shared" si="2"/>
      </c>
      <c r="Q15" s="2"/>
      <c r="R15" s="74">
        <v>25.21</v>
      </c>
    </row>
    <row r="16" spans="1:18" ht="30" customHeight="1">
      <c r="A16" s="42">
        <v>6</v>
      </c>
      <c r="B16" s="28">
        <v>41416</v>
      </c>
      <c r="C16" s="29" t="s">
        <v>62</v>
      </c>
      <c r="D16" s="30" t="s">
        <v>74</v>
      </c>
      <c r="E16" s="30" t="s">
        <v>69</v>
      </c>
      <c r="F16" s="31" t="s">
        <v>70</v>
      </c>
      <c r="G16" s="32"/>
      <c r="H16" s="33">
        <f t="shared" si="0"/>
        <v>0</v>
      </c>
      <c r="I16" s="34"/>
      <c r="J16" s="35">
        <v>2400</v>
      </c>
      <c r="K16" s="68"/>
      <c r="L16" s="37"/>
      <c r="M16" s="38"/>
      <c r="N16" s="39">
        <f t="shared" si="1"/>
        <v>2400</v>
      </c>
      <c r="O16" s="43">
        <v>2400</v>
      </c>
      <c r="P16" s="41">
        <f t="shared" si="2"/>
      </c>
      <c r="Q16" s="2"/>
      <c r="R16" s="74">
        <v>151.17</v>
      </c>
    </row>
    <row r="17" spans="1:18" ht="30" customHeight="1">
      <c r="A17" s="42">
        <v>7</v>
      </c>
      <c r="B17" s="28">
        <v>41416</v>
      </c>
      <c r="C17" s="29" t="s">
        <v>62</v>
      </c>
      <c r="D17" s="30" t="s">
        <v>51</v>
      </c>
      <c r="E17" s="30" t="s">
        <v>75</v>
      </c>
      <c r="F17" s="31" t="s">
        <v>70</v>
      </c>
      <c r="G17" s="32"/>
      <c r="H17" s="33">
        <f t="shared" si="0"/>
        <v>0</v>
      </c>
      <c r="I17" s="34"/>
      <c r="J17" s="152">
        <v>100</v>
      </c>
      <c r="K17" s="68"/>
      <c r="L17" s="37"/>
      <c r="M17" s="38"/>
      <c r="N17" s="39">
        <f t="shared" si="1"/>
        <v>100</v>
      </c>
      <c r="O17" s="43"/>
      <c r="P17" s="41">
        <f t="shared" si="2"/>
      </c>
      <c r="Q17" s="2"/>
      <c r="R17" s="73">
        <v>7.3</v>
      </c>
    </row>
    <row r="18" spans="1:18" ht="30" customHeight="1">
      <c r="A18" s="42">
        <v>8</v>
      </c>
      <c r="B18" s="28">
        <v>41416</v>
      </c>
      <c r="C18" s="29" t="s">
        <v>62</v>
      </c>
      <c r="D18" s="30" t="s">
        <v>73</v>
      </c>
      <c r="E18" s="30" t="s">
        <v>75</v>
      </c>
      <c r="F18" s="31" t="s">
        <v>70</v>
      </c>
      <c r="G18" s="32"/>
      <c r="H18" s="33">
        <f t="shared" si="0"/>
        <v>0</v>
      </c>
      <c r="I18" s="34"/>
      <c r="J18" s="35"/>
      <c r="K18" s="68"/>
      <c r="L18" s="37"/>
      <c r="M18" s="38">
        <v>1650</v>
      </c>
      <c r="N18" s="39">
        <f t="shared" si="1"/>
        <v>1650</v>
      </c>
      <c r="O18" s="43">
        <v>1650</v>
      </c>
      <c r="P18" s="41">
        <f t="shared" si="2"/>
      </c>
      <c r="Q18" s="2"/>
      <c r="R18" s="74">
        <v>102.43</v>
      </c>
    </row>
    <row r="19" spans="1:18" ht="30" customHeight="1">
      <c r="A19" s="42">
        <v>9</v>
      </c>
      <c r="B19" s="28">
        <v>41417</v>
      </c>
      <c r="C19" s="44" t="s">
        <v>62</v>
      </c>
      <c r="D19" s="30" t="s">
        <v>76</v>
      </c>
      <c r="E19" s="30" t="s">
        <v>75</v>
      </c>
      <c r="F19" s="45" t="s">
        <v>70</v>
      </c>
      <c r="G19" s="32"/>
      <c r="H19" s="33">
        <f t="shared" si="0"/>
        <v>0</v>
      </c>
      <c r="I19" s="34"/>
      <c r="J19" s="35"/>
      <c r="K19" s="68"/>
      <c r="L19" s="37">
        <v>3830</v>
      </c>
      <c r="M19" s="38"/>
      <c r="N19" s="39">
        <f t="shared" si="1"/>
        <v>3830</v>
      </c>
      <c r="O19" s="43">
        <v>3830</v>
      </c>
      <c r="P19" s="41">
        <f t="shared" si="2"/>
      </c>
      <c r="Q19" s="2"/>
      <c r="R19" s="74">
        <v>237.76</v>
      </c>
    </row>
    <row r="20" spans="1:18" ht="30" customHeight="1">
      <c r="A20" s="42">
        <v>10</v>
      </c>
      <c r="B20" s="28">
        <v>41417</v>
      </c>
      <c r="C20" s="44" t="s">
        <v>62</v>
      </c>
      <c r="D20" s="30" t="s">
        <v>51</v>
      </c>
      <c r="E20" s="30" t="s">
        <v>75</v>
      </c>
      <c r="F20" s="45" t="s">
        <v>70</v>
      </c>
      <c r="G20" s="32"/>
      <c r="H20" s="33">
        <f t="shared" si="0"/>
        <v>0</v>
      </c>
      <c r="I20" s="34"/>
      <c r="J20" s="35">
        <v>80</v>
      </c>
      <c r="K20" s="68"/>
      <c r="L20" s="37"/>
      <c r="M20" s="38"/>
      <c r="N20" s="39">
        <f t="shared" si="1"/>
        <v>80</v>
      </c>
      <c r="O20" s="43"/>
      <c r="P20" s="41">
        <f t="shared" si="2"/>
      </c>
      <c r="Q20" s="2"/>
      <c r="R20" s="74">
        <v>7.42</v>
      </c>
    </row>
    <row r="21" spans="1:18" ht="30" customHeight="1">
      <c r="A21" s="42">
        <v>11</v>
      </c>
      <c r="B21" s="28">
        <v>41417</v>
      </c>
      <c r="C21" s="44" t="s">
        <v>62</v>
      </c>
      <c r="D21" s="30" t="s">
        <v>47</v>
      </c>
      <c r="E21" s="30" t="s">
        <v>75</v>
      </c>
      <c r="F21" s="44" t="s">
        <v>70</v>
      </c>
      <c r="G21" s="32"/>
      <c r="H21" s="33">
        <f t="shared" si="0"/>
        <v>0</v>
      </c>
      <c r="I21" s="34"/>
      <c r="J21" s="36"/>
      <c r="K21" s="37"/>
      <c r="L21" s="37"/>
      <c r="M21" s="38">
        <v>140</v>
      </c>
      <c r="N21" s="39">
        <f t="shared" si="1"/>
        <v>140</v>
      </c>
      <c r="O21" s="43"/>
      <c r="P21" s="41">
        <f t="shared" si="2"/>
      </c>
      <c r="Q21" s="2"/>
      <c r="R21" s="74">
        <v>9.89</v>
      </c>
    </row>
    <row r="22" spans="1:18" ht="30" customHeight="1">
      <c r="A22" s="42">
        <v>12</v>
      </c>
      <c r="B22" s="28">
        <v>41417</v>
      </c>
      <c r="C22" s="29" t="s">
        <v>62</v>
      </c>
      <c r="D22" s="30" t="s">
        <v>51</v>
      </c>
      <c r="E22" s="30" t="s">
        <v>69</v>
      </c>
      <c r="F22" s="31" t="s">
        <v>70</v>
      </c>
      <c r="G22" s="32"/>
      <c r="H22" s="33">
        <f t="shared" si="0"/>
        <v>0</v>
      </c>
      <c r="I22" s="35"/>
      <c r="J22" s="152">
        <v>365</v>
      </c>
      <c r="K22" s="68"/>
      <c r="L22" s="37"/>
      <c r="M22" s="38"/>
      <c r="N22" s="39">
        <f t="shared" si="1"/>
        <v>365</v>
      </c>
      <c r="O22" s="43">
        <v>365</v>
      </c>
      <c r="P22" s="41">
        <f t="shared" si="2"/>
      </c>
      <c r="Q22" s="2"/>
      <c r="R22" s="74">
        <v>22.66</v>
      </c>
    </row>
    <row r="23" spans="1:18" ht="30" customHeight="1">
      <c r="A23" s="42">
        <v>13</v>
      </c>
      <c r="B23" s="47">
        <v>41417</v>
      </c>
      <c r="C23" s="44" t="s">
        <v>62</v>
      </c>
      <c r="D23" s="49" t="s">
        <v>77</v>
      </c>
      <c r="E23" s="45" t="s">
        <v>69</v>
      </c>
      <c r="F23" s="46" t="s">
        <v>70</v>
      </c>
      <c r="G23" s="32"/>
      <c r="H23" s="33">
        <f t="shared" si="0"/>
        <v>0</v>
      </c>
      <c r="I23" s="48"/>
      <c r="J23" s="36"/>
      <c r="K23" s="37"/>
      <c r="L23" s="37"/>
      <c r="M23" s="38">
        <v>7482</v>
      </c>
      <c r="N23" s="39">
        <f t="shared" si="1"/>
        <v>7482</v>
      </c>
      <c r="O23" s="43">
        <v>7482</v>
      </c>
      <c r="P23" s="41">
        <f t="shared" si="2"/>
      </c>
      <c r="Q23" s="2"/>
      <c r="R23" s="74">
        <v>465.79</v>
      </c>
    </row>
    <row r="24" spans="1:18" ht="30" customHeight="1">
      <c r="A24" s="42">
        <v>14</v>
      </c>
      <c r="B24" s="47">
        <v>41418</v>
      </c>
      <c r="C24" s="44" t="s">
        <v>62</v>
      </c>
      <c r="D24" s="49" t="s">
        <v>51</v>
      </c>
      <c r="E24" s="45" t="s">
        <v>69</v>
      </c>
      <c r="F24" s="46" t="s">
        <v>70</v>
      </c>
      <c r="G24" s="32"/>
      <c r="H24" s="33">
        <f t="shared" si="0"/>
        <v>0</v>
      </c>
      <c r="I24" s="48"/>
      <c r="J24" s="36">
        <v>1000</v>
      </c>
      <c r="K24" s="37"/>
      <c r="L24" s="37"/>
      <c r="M24" s="38"/>
      <c r="N24" s="39">
        <f t="shared" si="1"/>
        <v>1000</v>
      </c>
      <c r="O24" s="43"/>
      <c r="P24" s="41">
        <f t="shared" si="2"/>
      </c>
      <c r="Q24" s="2"/>
      <c r="R24" s="74">
        <v>63.28</v>
      </c>
    </row>
    <row r="25" spans="1:18" ht="30" customHeight="1">
      <c r="A25" s="42">
        <v>15</v>
      </c>
      <c r="B25" s="47">
        <v>41418</v>
      </c>
      <c r="C25" s="44" t="s">
        <v>62</v>
      </c>
      <c r="D25" s="49" t="s">
        <v>73</v>
      </c>
      <c r="E25" s="45" t="s">
        <v>69</v>
      </c>
      <c r="F25" s="46" t="s">
        <v>70</v>
      </c>
      <c r="G25" s="32"/>
      <c r="H25" s="33">
        <f t="shared" si="0"/>
        <v>0</v>
      </c>
      <c r="I25" s="48"/>
      <c r="J25" s="36"/>
      <c r="K25" s="37"/>
      <c r="L25" s="37"/>
      <c r="M25" s="38">
        <v>1474.5</v>
      </c>
      <c r="N25" s="39">
        <f t="shared" si="1"/>
        <v>1474.5</v>
      </c>
      <c r="O25" s="43">
        <v>1474.5</v>
      </c>
      <c r="P25" s="41">
        <f t="shared" si="2"/>
      </c>
      <c r="Q25" s="2"/>
      <c r="R25" s="74">
        <v>91.8</v>
      </c>
    </row>
    <row r="26" spans="1:18" ht="30" customHeight="1">
      <c r="A26" s="42">
        <v>16</v>
      </c>
      <c r="B26" s="47">
        <v>41418</v>
      </c>
      <c r="C26" s="29" t="s">
        <v>62</v>
      </c>
      <c r="D26" s="30" t="s">
        <v>71</v>
      </c>
      <c r="E26" s="30" t="s">
        <v>69</v>
      </c>
      <c r="F26" s="31" t="s">
        <v>70</v>
      </c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>
        <v>1000</v>
      </c>
      <c r="P26" s="41"/>
      <c r="Q26" s="2"/>
      <c r="R26" s="156">
        <v>62.27</v>
      </c>
    </row>
    <row r="27" spans="1:18" ht="30" customHeight="1">
      <c r="A27" s="42">
        <v>17</v>
      </c>
      <c r="B27" s="47">
        <v>41418</v>
      </c>
      <c r="C27" s="29" t="s">
        <v>62</v>
      </c>
      <c r="D27" s="30" t="s">
        <v>72</v>
      </c>
      <c r="E27" s="30" t="s">
        <v>69</v>
      </c>
      <c r="F27" s="31" t="s">
        <v>70</v>
      </c>
      <c r="G27" s="32"/>
      <c r="H27" s="33">
        <f t="shared" si="0"/>
        <v>0</v>
      </c>
      <c r="I27" s="48"/>
      <c r="J27" s="36"/>
      <c r="K27" s="37">
        <v>34.8</v>
      </c>
      <c r="L27" s="37"/>
      <c r="M27" s="38"/>
      <c r="N27" s="39">
        <f>SUM(H27:M27)</f>
        <v>34.8</v>
      </c>
      <c r="O27" s="43">
        <v>34.8</v>
      </c>
      <c r="P27" s="41"/>
      <c r="Q27" s="2"/>
      <c r="R27" s="156">
        <v>2.15</v>
      </c>
    </row>
    <row r="28" spans="1:18" ht="30" customHeight="1">
      <c r="A28" s="42">
        <v>18</v>
      </c>
      <c r="B28" s="47">
        <v>41419</v>
      </c>
      <c r="C28" s="29" t="s">
        <v>62</v>
      </c>
      <c r="D28" s="30" t="s">
        <v>71</v>
      </c>
      <c r="E28" s="30" t="s">
        <v>69</v>
      </c>
      <c r="F28" s="31" t="s">
        <v>70</v>
      </c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>
        <v>1500</v>
      </c>
      <c r="P28" s="41">
        <f>IF(F28="Milano","X","")</f>
      </c>
      <c r="Q28" s="2"/>
      <c r="R28" s="154">
        <v>93.4</v>
      </c>
    </row>
    <row r="29" spans="1:18" ht="30" customHeight="1">
      <c r="A29" s="42">
        <v>19</v>
      </c>
      <c r="B29" s="47">
        <v>41419</v>
      </c>
      <c r="C29" s="29" t="s">
        <v>62</v>
      </c>
      <c r="D29" s="30" t="s">
        <v>72</v>
      </c>
      <c r="E29" s="30" t="s">
        <v>69</v>
      </c>
      <c r="F29" s="31" t="s">
        <v>70</v>
      </c>
      <c r="G29" s="32"/>
      <c r="H29" s="33">
        <f>IF($D$3="si",($G$5/$G$6*G29),IF($D$3="no",G29*$G$4,0))</f>
        <v>0</v>
      </c>
      <c r="I29" s="48"/>
      <c r="J29" s="36"/>
      <c r="K29" s="37">
        <v>34.8</v>
      </c>
      <c r="L29" s="37"/>
      <c r="M29" s="38"/>
      <c r="N29" s="39">
        <f>SUM(H29:M29)</f>
        <v>34.8</v>
      </c>
      <c r="O29" s="43">
        <v>34.8</v>
      </c>
      <c r="P29" s="41">
        <f>IF(F29="Milano","X","")</f>
      </c>
      <c r="Q29" s="2"/>
      <c r="R29" s="154">
        <v>2.15</v>
      </c>
    </row>
    <row r="30" spans="1:18" ht="30" customHeight="1">
      <c r="A30" s="42">
        <v>20</v>
      </c>
      <c r="B30" s="47">
        <v>41419</v>
      </c>
      <c r="C30" s="44" t="s">
        <v>62</v>
      </c>
      <c r="D30" s="49" t="s">
        <v>73</v>
      </c>
      <c r="E30" s="45" t="s">
        <v>69</v>
      </c>
      <c r="F30" s="46" t="s">
        <v>70</v>
      </c>
      <c r="G30" s="32"/>
      <c r="H30" s="33">
        <f>IF($D$3="si",($G$5/$G$6*G30),IF($D$3="no",G30*$G$4,0))</f>
        <v>0</v>
      </c>
      <c r="I30" s="48"/>
      <c r="J30" s="36"/>
      <c r="K30" s="37"/>
      <c r="L30" s="37"/>
      <c r="M30" s="38">
        <v>2708</v>
      </c>
      <c r="N30" s="39">
        <f>SUM(H30:M30)</f>
        <v>2708</v>
      </c>
      <c r="O30" s="43">
        <v>2708</v>
      </c>
      <c r="P30" s="41">
        <f>IF(F30="Milano","X","")</f>
      </c>
      <c r="Q30" s="2"/>
      <c r="R30" s="74">
        <v>168.59</v>
      </c>
    </row>
    <row r="31" spans="1:18" ht="30" customHeight="1">
      <c r="A31" s="42">
        <v>21</v>
      </c>
      <c r="B31" s="47">
        <v>41419</v>
      </c>
      <c r="C31" s="44" t="s">
        <v>62</v>
      </c>
      <c r="D31" s="49" t="s">
        <v>51</v>
      </c>
      <c r="E31" s="45" t="s">
        <v>69</v>
      </c>
      <c r="F31" s="46" t="s">
        <v>70</v>
      </c>
      <c r="G31" s="32"/>
      <c r="H31" s="33">
        <f>IF($D$3="si",($G$5/$G$6*G31),IF($D$3="no",G31*$G$4,0))</f>
        <v>0</v>
      </c>
      <c r="I31" s="48"/>
      <c r="J31" s="36">
        <v>550</v>
      </c>
      <c r="K31" s="37"/>
      <c r="L31" s="37"/>
      <c r="M31" s="38"/>
      <c r="N31" s="39">
        <f>SUM(H31:M31)</f>
        <v>550</v>
      </c>
      <c r="O31" s="43"/>
      <c r="P31" s="41">
        <f>IF(F31="Milano","X","")</f>
      </c>
      <c r="Q31" s="2"/>
      <c r="R31" s="73">
        <v>35.12</v>
      </c>
    </row>
    <row r="32" spans="1:18" ht="30" customHeight="1">
      <c r="A32" s="42">
        <v>22</v>
      </c>
      <c r="B32" s="47">
        <v>41419</v>
      </c>
      <c r="C32" s="44" t="s">
        <v>62</v>
      </c>
      <c r="D32" s="49" t="s">
        <v>76</v>
      </c>
      <c r="E32" s="45" t="s">
        <v>69</v>
      </c>
      <c r="F32" s="46" t="s">
        <v>70</v>
      </c>
      <c r="G32" s="32"/>
      <c r="H32" s="33">
        <f aca="true" t="shared" si="3" ref="H32:H38">IF($D$3="si",($G$5/$G$6*G32),IF($D$3="no",G32*$G$4,0))</f>
        <v>0</v>
      </c>
      <c r="I32" s="48"/>
      <c r="J32" s="36"/>
      <c r="K32" s="37"/>
      <c r="L32" s="37">
        <v>4828.18</v>
      </c>
      <c r="M32" s="38"/>
      <c r="N32" s="39">
        <f aca="true" t="shared" si="4" ref="N32:N37">SUM(H32:M32)</f>
        <v>4828.18</v>
      </c>
      <c r="O32" s="43">
        <v>4828.18</v>
      </c>
      <c r="P32" s="41">
        <f aca="true" t="shared" si="5" ref="P32:P38">IF(F32="Milano","X","")</f>
      </c>
      <c r="Q32" s="2"/>
      <c r="R32" s="73">
        <v>300.58</v>
      </c>
    </row>
    <row r="33" spans="1:18" ht="30" customHeight="1">
      <c r="A33" s="42">
        <v>24</v>
      </c>
      <c r="B33" s="47"/>
      <c r="C33" s="44"/>
      <c r="D33" s="49" t="s">
        <v>78</v>
      </c>
      <c r="E33" s="45"/>
      <c r="F33" s="46"/>
      <c r="G33" s="32"/>
      <c r="H33" s="33">
        <f t="shared" si="3"/>
        <v>0</v>
      </c>
      <c r="I33" s="48"/>
      <c r="J33" s="36"/>
      <c r="K33" s="37">
        <v>200</v>
      </c>
      <c r="L33" s="37"/>
      <c r="M33" s="38"/>
      <c r="N33" s="39">
        <f t="shared" si="4"/>
        <v>200</v>
      </c>
      <c r="O33" s="43"/>
      <c r="P33" s="41">
        <f t="shared" si="5"/>
      </c>
      <c r="Q33" s="2"/>
      <c r="R33" s="73">
        <v>13.41</v>
      </c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3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5"/>
      </c>
      <c r="Q34" s="2"/>
      <c r="R34" s="73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3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5"/>
      </c>
      <c r="Q35" s="2"/>
      <c r="R35" s="73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5"/>
      </c>
      <c r="Q36" s="2"/>
      <c r="R36" s="73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3"/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5"/>
      </c>
      <c r="Q37" s="2"/>
      <c r="R37" s="73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3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>
        <f t="shared" si="5"/>
      </c>
      <c r="Q38" s="2"/>
      <c r="R38" s="73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>IF(F39="Milano","X","")</f>
      </c>
      <c r="Q39" s="2"/>
      <c r="R39" s="73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aca="true" t="shared" si="6" ref="H40:H48">IF($D$3="si",($G$5/$G$6*G40),IF($D$3="no",G40*$G$4,0))</f>
        <v>0</v>
      </c>
      <c r="I40" s="48"/>
      <c r="J40" s="36"/>
      <c r="K40" s="37"/>
      <c r="L40" s="37"/>
      <c r="M40" s="38"/>
      <c r="N40" s="39">
        <f aca="true" t="shared" si="7" ref="N40:N48">SUM(H40:M40)</f>
        <v>0</v>
      </c>
      <c r="O40" s="43"/>
      <c r="P40" s="41">
        <f aca="true" t="shared" si="8" ref="P40:P48">IF(F40="Milano","X","")</f>
      </c>
      <c r="Q40" s="2"/>
      <c r="R40" s="73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6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>
        <f t="shared" si="8"/>
      </c>
      <c r="Q41" s="2"/>
      <c r="R41" s="73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>
        <f t="shared" si="8"/>
      </c>
      <c r="Q42" s="2"/>
      <c r="R42" s="73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>
        <f t="shared" si="8"/>
      </c>
      <c r="Q43" s="2"/>
      <c r="R43" s="73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>
        <f t="shared" si="8"/>
      </c>
      <c r="Q44" s="2"/>
      <c r="R44" s="73"/>
    </row>
    <row r="45" spans="1:18" ht="30" customHeight="1">
      <c r="A45" s="42">
        <v>36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7"/>
        <v>0</v>
      </c>
      <c r="O45" s="43"/>
      <c r="P45" s="41">
        <f t="shared" si="8"/>
      </c>
      <c r="Q45" s="2"/>
      <c r="R45" s="73"/>
    </row>
    <row r="46" spans="1:18" ht="30" customHeight="1">
      <c r="A46" s="42">
        <v>37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7"/>
        <v>0</v>
      </c>
      <c r="O46" s="43"/>
      <c r="P46" s="41">
        <f t="shared" si="8"/>
      </c>
      <c r="Q46" s="2"/>
      <c r="R46" s="73"/>
    </row>
    <row r="47" spans="1:18" ht="30" customHeight="1">
      <c r="A47" s="42">
        <v>38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7"/>
        <v>0</v>
      </c>
      <c r="O47" s="43"/>
      <c r="P47" s="41">
        <f t="shared" si="8"/>
      </c>
      <c r="Q47" s="2"/>
      <c r="R47" s="73"/>
    </row>
    <row r="48" spans="1:18" ht="30" customHeight="1">
      <c r="A48" s="42">
        <v>39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7"/>
        <v>0</v>
      </c>
      <c r="O48" s="43"/>
      <c r="P48" s="41">
        <f t="shared" si="8"/>
      </c>
      <c r="Q48" s="2"/>
      <c r="R48" s="73"/>
    </row>
    <row r="49" spans="1:16" ht="18.7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18.75">
      <c r="A50" s="81"/>
      <c r="B50" s="82"/>
      <c r="C50" s="83"/>
      <c r="D50" s="84"/>
      <c r="E50" s="84"/>
      <c r="F50" s="85"/>
      <c r="G50" s="86"/>
      <c r="H50" s="87"/>
      <c r="I50" s="88"/>
      <c r="J50" s="88"/>
      <c r="K50" s="88"/>
      <c r="L50" s="88"/>
      <c r="M50" s="88"/>
      <c r="N50" s="89"/>
      <c r="O50" s="90"/>
      <c r="P50" s="91"/>
    </row>
    <row r="51" spans="1:16" ht="18.75">
      <c r="A51" s="60"/>
      <c r="B51" s="75" t="s">
        <v>42</v>
      </c>
      <c r="C51" s="75"/>
      <c r="D51" s="75"/>
      <c r="E51" s="61"/>
      <c r="F51" s="61"/>
      <c r="G51" s="75" t="s">
        <v>44</v>
      </c>
      <c r="H51" s="75"/>
      <c r="I51" s="75"/>
      <c r="J51" s="61"/>
      <c r="K51" s="61"/>
      <c r="L51" s="75" t="s">
        <v>43</v>
      </c>
      <c r="M51" s="75"/>
      <c r="N51" s="75"/>
      <c r="O51" s="61"/>
      <c r="P51" s="91"/>
    </row>
    <row r="52" spans="1:16" ht="18.7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91"/>
    </row>
    <row r="53" spans="1:16" ht="18.7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50 C30:C48 C23:C25 C21">
      <formula1>1</formula1>
    </dataValidation>
    <dataValidation type="date" operator="greaterThanOrEqual" showErrorMessage="1" errorTitle="Data" error="Inserire una data superiore al 1/11/2000" sqref="B50 B23:B48 B11">
      <formula1>36831</formula1>
    </dataValidation>
    <dataValidation type="textLength" operator="greaterThan" sqref="F50 F30:F48 F23:F25 F19:F20">
      <formula1>1</formula1>
    </dataValidation>
    <dataValidation type="textLength" operator="greaterThan" allowBlank="1" showErrorMessage="1" sqref="D50:E50 D30:E48 D23:E25 E19:E21">
      <formula1>1</formula1>
    </dataValidation>
    <dataValidation type="whole" operator="greaterThanOrEqual" allowBlank="1" showErrorMessage="1" errorTitle="Valore" error="Inserire un numero maggiore o uguale a 0 (zero)!" sqref="N50 N11:N48">
      <formula1>0</formula1>
    </dataValidation>
    <dataValidation type="decimal" operator="greaterThanOrEqual" allowBlank="1" showErrorMessage="1" errorTitle="Valore" error="Inserire un numero maggiore o uguale a 0 (zero)!" sqref="H50:M50 M18:M22 H12:H48 J13:L22 I17:I22 J11:M12 H11:I11 I23:M48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2013-06-10T13:29:25Z</cp:lastPrinted>
  <dcterms:created xsi:type="dcterms:W3CDTF">2007-03-06T14:42:56Z</dcterms:created>
  <dcterms:modified xsi:type="dcterms:W3CDTF">2013-06-10T14:28:38Z</dcterms:modified>
  <cp:category/>
  <cp:version/>
  <cp:contentType/>
  <cp:contentStatus/>
  <cp:revision>1</cp:revision>
</cp:coreProperties>
</file>