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185" windowHeight="15315" tabRatio="433" activeTab="1"/>
  </bookViews>
  <sheets>
    <sheet name="Nota Spese Italia" sheetId="1" r:id="rId1"/>
    <sheet name="Nota Spese ABU DHABI" sheetId="3" r:id="rId2"/>
  </sheets>
  <definedNames>
    <definedName name="_xlnm.Print_Area" localSheetId="1">'Nota Spese ABU DHABI'!$A$1:$R$48</definedName>
    <definedName name="_xlnm.Print_Area" localSheetId="0">'Nota Spese Italia'!$A$1:$S$135</definedName>
    <definedName name="_xlnm.Print_Titles" localSheetId="1">'Nota Spese ABU DHABI'!$1:$10</definedName>
    <definedName name="_xlnm.Print_Titles" localSheetId="0">'Nota Spese Italia'!$7:$10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3"/>
  <c r="R2"/>
  <c r="R1"/>
  <c r="R5" s="1"/>
  <c r="O7"/>
  <c r="P3" s="1"/>
  <c r="H11" i="1"/>
  <c r="H11" i="3" l="1"/>
  <c r="N11" s="1"/>
  <c r="H12"/>
  <c r="H13"/>
  <c r="H14"/>
  <c r="N14" s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7"/>
  <c r="I7"/>
  <c r="J7"/>
  <c r="K7"/>
  <c r="L7"/>
  <c r="M7"/>
  <c r="N12"/>
  <c r="N13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7"/>
  <c r="I7"/>
  <c r="J7"/>
  <c r="K7"/>
  <c r="L7"/>
  <c r="M7"/>
  <c r="P1"/>
  <c r="O7"/>
  <c r="P3"/>
  <c r="P5"/>
  <c r="G7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7"/>
  <c r="P129"/>
  <c r="G7" i="3"/>
  <c r="P43"/>
  <c r="P42"/>
  <c r="P41"/>
  <c r="P128" i="1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40" i="3"/>
  <c r="P39"/>
  <c r="P38"/>
  <c r="P37"/>
  <c r="P36"/>
  <c r="P35"/>
  <c r="P34"/>
  <c r="P33"/>
  <c r="P32"/>
  <c r="P31"/>
  <c r="P30"/>
  <c r="P29"/>
  <c r="P28"/>
  <c r="P11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27" i="3"/>
  <c r="P26"/>
  <c r="P25"/>
  <c r="P24"/>
  <c r="P23"/>
  <c r="P22"/>
  <c r="P21"/>
  <c r="P20"/>
  <c r="P19"/>
  <c r="P18"/>
  <c r="P17"/>
  <c r="P15"/>
  <c r="P7" i="1"/>
  <c r="M1"/>
  <c r="N7" i="3" l="1"/>
  <c r="P7" s="1"/>
  <c r="P1"/>
  <c r="P5" s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<sst xmlns="http://schemas.openxmlformats.org/spreadsheetml/2006/main" count="119" uniqueCount="57">
  <si>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</si>
  <si>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</si>
  <si>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</si>
  <si>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</si>
  <si>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</si>
  <si>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</si>
  <si>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</si>
  <si>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</si>
  <si>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</si>
  <si>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</si>
  <si>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</si>
  <si>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</si>
  <si>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</si>
  <si>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</si>
  <si>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</si>
  <si>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</si>
  <si>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</si>
  <si>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</si>
  <si>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</si>
  <si>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</si>
  <si>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</si>
  <si>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</si>
  <si>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</si>
  <si>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</si>
  <si>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</si>
  <si>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</si>
  <si>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</si>
  <si>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</si>
  <si>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</si>
  <si>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</si>
  <si>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</si>
  <si>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</si>
  <si>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</si>
  <si>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</si>
  <si>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</si>
  <si>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</si>
  <si>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</si>
  <si>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</si>
  <si>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</si>
  <si>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</si>
  <si>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</si>
  <si>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</si>
  <si>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</si>
  <si>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</si>
  <si>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</si>
  <si>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</si>
  <si>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MARCO BETTINI</t>
  </si>
  <si>
    <t>MI</t>
  </si>
  <si>
    <t>CSDN Marocco</t>
  </si>
  <si>
    <t>Parigi</t>
  </si>
  <si>
    <t>IDEX ABU DHABI</t>
  </si>
  <si>
    <t>Malpensa</t>
  </si>
  <si>
    <t>(importi in Valuta AED)</t>
  </si>
  <si>
    <t>FEB 2013</t>
  </si>
  <si>
    <t>ABU DHABI</t>
  </si>
  <si>
    <t>AED</t>
  </si>
  <si>
    <t>No Carta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</si>
</sst>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39" fontId="2" fillId="4" borderId="3" xfId="1" applyNumberFormat="1" applyFont="1" applyFill="1" applyBorder="1" applyAlignment="1" applyProtection="1">
      <alignment horizontal="right" vertical="center"/>
      <protection locked="0"/>
    </xf>
    <xf numFmtId="40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35"/>
  <sheetViews>
    <sheetView view="pageBreakPreview" zoomScale="75" zoomScaleNormal="75" zoomScaleSheetLayoutView="50" zoomScalePageLayoutView="75" workbookViewId="0">
      <pane ySplit="5" topLeftCell="A6" activePane="bottomLeft" state="frozen"/>
      <selection pane="bottomLeft" activeCell="G11" sqref="G11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0" t="s">
        <v>0</v>
      </c>
      <c r="C1" s="120"/>
      <c r="D1" s="120"/>
      <c r="E1" s="111" t="s">
        <v>46</v>
      </c>
      <c r="F1" s="111"/>
      <c r="G1" s="51" t="s">
        <v>42</v>
      </c>
      <c r="H1" s="50">
        <v>41306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190.69725472547256</v>
      </c>
      <c r="Q1" s="3" t="s">
        <v>28</v>
      </c>
    </row>
    <row r="2" spans="1:19" s="8" customFormat="1" ht="35.25" customHeight="1">
      <c r="A2" s="4"/>
      <c r="B2" s="110" t="s">
        <v>2</v>
      </c>
      <c r="C2" s="110"/>
      <c r="D2" s="110"/>
      <c r="E2" s="111"/>
      <c r="F2" s="11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0" t="s">
        <v>26</v>
      </c>
      <c r="C3" s="110"/>
      <c r="D3" s="110"/>
      <c r="E3" s="111" t="s">
        <v>28</v>
      </c>
      <c r="F3" s="111"/>
      <c r="N3" s="10" t="s">
        <v>4</v>
      </c>
      <c r="O3" s="11"/>
      <c r="P3" s="12">
        <f>+O7</f>
        <v>66.400000000000006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14</v>
      </c>
      <c r="F5" s="14"/>
      <c r="G5" s="10" t="s">
        <v>7</v>
      </c>
      <c r="H5" s="21">
        <v>1.762</v>
      </c>
      <c r="N5" s="109" t="s">
        <v>8</v>
      </c>
      <c r="O5" s="109"/>
      <c r="P5" s="22">
        <f>P1-P2-P3-P4</f>
        <v>124.29725472547256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6" t="s">
        <v>11</v>
      </c>
      <c r="F7" s="117"/>
      <c r="G7" s="25">
        <f t="shared" ref="G7:O7" si="0">SUM(G11:G129)</f>
        <v>180</v>
      </c>
      <c r="H7" s="25">
        <f t="shared" si="0"/>
        <v>28.547254725472545</v>
      </c>
      <c r="I7" s="65">
        <f t="shared" si="0"/>
        <v>118.80000000000001</v>
      </c>
      <c r="J7" s="71">
        <f t="shared" si="0"/>
        <v>10</v>
      </c>
      <c r="K7" s="66">
        <f t="shared" si="0"/>
        <v>0</v>
      </c>
      <c r="L7" s="66">
        <f t="shared" si="0"/>
        <v>0</v>
      </c>
      <c r="M7" s="66">
        <f t="shared" si="0"/>
        <v>33.349999999999994</v>
      </c>
      <c r="N7" s="66">
        <f t="shared" si="0"/>
        <v>190.69725472547253</v>
      </c>
      <c r="O7" s="67">
        <f t="shared" si="0"/>
        <v>66.400000000000006</v>
      </c>
      <c r="P7" s="13">
        <f>+N7-SUM(I7:M7)</f>
        <v>28.547254725472527</v>
      </c>
    </row>
    <row r="8" spans="1:19" ht="36" customHeight="1" thickTop="1" thickBot="1">
      <c r="A8" s="126"/>
      <c r="B8" s="64"/>
      <c r="C8" s="128" t="s">
        <v>13</v>
      </c>
      <c r="D8" s="130" t="s">
        <v>25</v>
      </c>
      <c r="E8" s="129" t="s">
        <v>14</v>
      </c>
      <c r="F8" s="131" t="s">
        <v>35</v>
      </c>
      <c r="G8" s="132" t="s">
        <v>15</v>
      </c>
      <c r="H8" s="133" t="s">
        <v>16</v>
      </c>
      <c r="I8" s="112" t="s">
        <v>38</v>
      </c>
      <c r="J8" s="112" t="s">
        <v>40</v>
      </c>
      <c r="K8" s="112" t="s">
        <v>39</v>
      </c>
      <c r="L8" s="114" t="s">
        <v>36</v>
      </c>
      <c r="M8" s="115"/>
      <c r="N8" s="124" t="s">
        <v>17</v>
      </c>
      <c r="O8" s="136" t="s">
        <v>18</v>
      </c>
      <c r="P8" s="123" t="s">
        <v>19</v>
      </c>
      <c r="R8" s="2"/>
    </row>
    <row r="9" spans="1:19" ht="36" customHeight="1" thickTop="1" thickBot="1">
      <c r="A9" s="127"/>
      <c r="B9" s="64" t="s">
        <v>12</v>
      </c>
      <c r="C9" s="129"/>
      <c r="D9" s="129"/>
      <c r="E9" s="129"/>
      <c r="F9" s="131"/>
      <c r="G9" s="132"/>
      <c r="H9" s="134"/>
      <c r="I9" s="113" t="s">
        <v>38</v>
      </c>
      <c r="J9" s="113"/>
      <c r="K9" s="113" t="s">
        <v>37</v>
      </c>
      <c r="L9" s="118" t="s">
        <v>23</v>
      </c>
      <c r="M9" s="121" t="s">
        <v>24</v>
      </c>
      <c r="N9" s="125"/>
      <c r="O9" s="137"/>
      <c r="P9" s="123"/>
      <c r="R9" s="2"/>
    </row>
    <row r="10" spans="1:19" ht="37.5" customHeight="1" thickTop="1" thickBot="1">
      <c r="A10" s="127"/>
      <c r="B10" s="55"/>
      <c r="C10" s="129"/>
      <c r="D10" s="129"/>
      <c r="E10" s="129"/>
      <c r="F10" s="131"/>
      <c r="G10" s="26" t="s">
        <v>20</v>
      </c>
      <c r="H10" s="135"/>
      <c r="I10" s="113"/>
      <c r="J10" s="113"/>
      <c r="K10" s="113"/>
      <c r="L10" s="119"/>
      <c r="M10" s="122"/>
      <c r="N10" s="125"/>
      <c r="O10" s="137"/>
      <c r="P10" s="123"/>
      <c r="R10" s="2"/>
    </row>
    <row r="11" spans="1:19" ht="30" customHeight="1" thickTop="1">
      <c r="A11" s="27">
        <v>1</v>
      </c>
      <c r="B11" s="47">
        <v>41311</v>
      </c>
      <c r="C11" s="29"/>
      <c r="D11" s="29" t="s">
        <v>48</v>
      </c>
      <c r="E11" s="69"/>
      <c r="F11" s="69" t="s">
        <v>47</v>
      </c>
      <c r="G11" s="100">
        <v>35</v>
      </c>
      <c r="H11" s="106">
        <f>IF($E$3="si",($H$5/$H$6*G11),IF($E$3="no",G11*$H$4,0))</f>
        <v>5.5508550855085508</v>
      </c>
      <c r="I11" s="72"/>
      <c r="J11" s="72"/>
      <c r="K11" s="34"/>
      <c r="L11" s="35"/>
      <c r="M11" s="37">
        <v>8.4</v>
      </c>
      <c r="N11" s="39">
        <f>SUM(H11:M11)</f>
        <v>13.95085508550855</v>
      </c>
      <c r="O11" s="40">
        <v>8.4</v>
      </c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41313</v>
      </c>
      <c r="C12" s="29"/>
      <c r="D12" s="44" t="s">
        <v>48</v>
      </c>
      <c r="E12" s="69"/>
      <c r="F12" s="69" t="s">
        <v>49</v>
      </c>
      <c r="G12" s="101"/>
      <c r="H12" s="106">
        <f>IF($E$3="si",($H$5/$H$6*G12),IF($E$3="no",G12*$H$4,0))</f>
        <v>0</v>
      </c>
      <c r="I12" s="72"/>
      <c r="J12" s="72"/>
      <c r="K12" s="34"/>
      <c r="L12" s="35"/>
      <c r="M12" s="37">
        <v>15</v>
      </c>
      <c r="N12" s="39">
        <f>SUM(H12:M12)</f>
        <v>15</v>
      </c>
      <c r="O12" s="43">
        <v>15</v>
      </c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>
        <v>41314</v>
      </c>
      <c r="C13" s="29"/>
      <c r="D13" s="29" t="s">
        <v>48</v>
      </c>
      <c r="E13" s="69"/>
      <c r="F13" s="69" t="s">
        <v>47</v>
      </c>
      <c r="G13" s="101">
        <v>35</v>
      </c>
      <c r="H13" s="106">
        <f t="shared" ref="H13:H75" si="2">IF($E$3="si",($H$5/$H$6*G13),IF($E$3="no",G13*$H$4,0))</f>
        <v>5.5508550855085508</v>
      </c>
      <c r="I13" s="72">
        <v>70</v>
      </c>
      <c r="J13" s="72"/>
      <c r="K13" s="34"/>
      <c r="L13" s="35"/>
      <c r="M13" s="37"/>
      <c r="N13" s="39">
        <f>SUM(H13:M13)</f>
        <v>75.550855085508545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>
        <v>41321</v>
      </c>
      <c r="C14" s="29"/>
      <c r="D14" s="29" t="s">
        <v>50</v>
      </c>
      <c r="E14" s="69"/>
      <c r="F14" s="69" t="s">
        <v>51</v>
      </c>
      <c r="G14" s="101">
        <v>55</v>
      </c>
      <c r="H14" s="106">
        <f t="shared" si="2"/>
        <v>8.7227722772277225</v>
      </c>
      <c r="I14" s="72">
        <v>45.9</v>
      </c>
      <c r="J14" s="72">
        <v>10</v>
      </c>
      <c r="K14" s="34"/>
      <c r="L14" s="35"/>
      <c r="M14" s="37">
        <v>9.9499999999999993</v>
      </c>
      <c r="N14" s="39">
        <f t="shared" ref="N14:N18" si="3">SUM(H14:M14)</f>
        <v>74.572772277227727</v>
      </c>
      <c r="O14" s="43">
        <v>43</v>
      </c>
      <c r="P14" s="41" t="str">
        <f t="shared" si="1"/>
        <v/>
      </c>
      <c r="R14" s="2"/>
    </row>
    <row r="15" spans="1:19" ht="30" customHeight="1">
      <c r="A15" s="42">
        <v>5</v>
      </c>
      <c r="B15" s="28">
        <v>41327</v>
      </c>
      <c r="C15" s="29"/>
      <c r="D15" s="29" t="s">
        <v>50</v>
      </c>
      <c r="E15" s="69"/>
      <c r="F15" s="69" t="s">
        <v>51</v>
      </c>
      <c r="G15" s="101">
        <v>55</v>
      </c>
      <c r="H15" s="106">
        <f t="shared" si="2"/>
        <v>8.7227722772277225</v>
      </c>
      <c r="I15" s="72">
        <v>2.9</v>
      </c>
      <c r="J15" s="72"/>
      <c r="K15" s="34"/>
      <c r="L15" s="35"/>
      <c r="M15" s="37"/>
      <c r="N15" s="39">
        <f t="shared" si="3"/>
        <v>11.622772277227723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2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8"/>
  <sheetViews>
    <sheetView tabSelected="1" view="pageBreakPreview" zoomScale="75" zoomScaleSheetLayoutView="75" workbookViewId="0">
      <pane ySplit="5" topLeftCell="A23" activePane="bottomLeft" state="frozen"/>
      <selection pane="bottomLeft" activeCell="A55" sqref="A44:XFD5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0" t="s">
        <v>0</v>
      </c>
      <c r="C1" s="120"/>
      <c r="D1" s="111" t="s">
        <v>46</v>
      </c>
      <c r="E1" s="111"/>
      <c r="F1" s="51" t="s">
        <v>42</v>
      </c>
      <c r="G1" s="108" t="s">
        <v>53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2643.27</v>
      </c>
      <c r="Q1" s="3" t="s">
        <v>28</v>
      </c>
      <c r="R1" s="157">
        <f>SUM(P11,R11,P12,R12,P13,P14,R14,R15,P16)</f>
        <v>554.7399999999999</v>
      </c>
    </row>
    <row r="2" spans="1:18" s="8" customFormat="1" ht="57.75" customHeight="1">
      <c r="A2" s="4"/>
      <c r="B2" s="110" t="s">
        <v>2</v>
      </c>
      <c r="C2" s="110"/>
      <c r="D2" s="111"/>
      <c r="E2" s="111"/>
      <c r="F2" s="9"/>
      <c r="G2" s="9"/>
      <c r="N2" s="10" t="s">
        <v>3</v>
      </c>
      <c r="O2" s="11"/>
      <c r="P2" s="156">
        <v>500</v>
      </c>
      <c r="Q2" s="3" t="s">
        <v>27</v>
      </c>
      <c r="R2" s="8">
        <f>61.39+41.36</f>
        <v>102.75</v>
      </c>
    </row>
    <row r="3" spans="1:18" s="8" customFormat="1" ht="35.25" customHeight="1">
      <c r="A3" s="4"/>
      <c r="B3" s="110" t="s">
        <v>26</v>
      </c>
      <c r="C3" s="110"/>
      <c r="D3" s="111" t="s">
        <v>28</v>
      </c>
      <c r="E3" s="111"/>
      <c r="N3" s="10" t="s">
        <v>4</v>
      </c>
      <c r="O3" s="11"/>
      <c r="P3" s="62">
        <f>+O7</f>
        <v>2364.52</v>
      </c>
      <c r="Q3" s="13"/>
      <c r="R3" s="8">
        <f>SUM(R11:R12,R14:R15)</f>
        <v>497.88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09" t="s">
        <v>8</v>
      </c>
      <c r="O5" s="109"/>
      <c r="P5" s="58">
        <f>P1-P2-P3</f>
        <v>-221.25</v>
      </c>
      <c r="Q5" s="13"/>
      <c r="R5" s="8">
        <f>R1-R2-R3</f>
        <v>-45.8900000000001</v>
      </c>
    </row>
    <row r="6" spans="1:18" s="8" customFormat="1" ht="43.5" customHeight="1" thickTop="1" thickBot="1">
      <c r="A6" s="4"/>
      <c r="B6" s="56" t="s">
        <v>52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3" t="s">
        <v>30</v>
      </c>
      <c r="B7" s="144"/>
      <c r="C7" s="145"/>
      <c r="D7" s="148" t="s">
        <v>11</v>
      </c>
      <c r="E7" s="149"/>
      <c r="F7" s="149"/>
      <c r="G7" s="99">
        <f>SUM(G11:G43)</f>
        <v>0</v>
      </c>
      <c r="H7" s="97">
        <f>SUM(H11:H43)</f>
        <v>0</v>
      </c>
      <c r="I7" s="81">
        <f>SUM(I11:I43)</f>
        <v>0</v>
      </c>
      <c r="J7" s="81">
        <f>SUM(J11:J43)</f>
        <v>278.75</v>
      </c>
      <c r="K7" s="81">
        <f>SUM(K11:K43)</f>
        <v>0</v>
      </c>
      <c r="L7" s="81">
        <f>SUM(L11:L43)</f>
        <v>377</v>
      </c>
      <c r="M7" s="82">
        <f>SUM(M11:M43)</f>
        <v>1987.52</v>
      </c>
      <c r="N7" s="80">
        <f>SUM(N11:N43)</f>
        <v>2643.27</v>
      </c>
      <c r="O7" s="83">
        <f>SUM(O11:O43)</f>
        <v>2364.52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50" t="s">
        <v>25</v>
      </c>
      <c r="E8" s="129" t="s">
        <v>34</v>
      </c>
      <c r="F8" s="152" t="s">
        <v>32</v>
      </c>
      <c r="G8" s="153" t="s">
        <v>15</v>
      </c>
      <c r="H8" s="155" t="s">
        <v>16</v>
      </c>
      <c r="I8" s="113" t="s">
        <v>38</v>
      </c>
      <c r="J8" s="112" t="s">
        <v>40</v>
      </c>
      <c r="K8" s="112" t="s">
        <v>39</v>
      </c>
      <c r="L8" s="146" t="s">
        <v>22</v>
      </c>
      <c r="M8" s="147"/>
      <c r="N8" s="125" t="s">
        <v>17</v>
      </c>
      <c r="O8" s="137" t="s">
        <v>18</v>
      </c>
      <c r="P8" s="123" t="s">
        <v>56</v>
      </c>
      <c r="Q8" s="2"/>
      <c r="R8" s="138" t="s">
        <v>41</v>
      </c>
    </row>
    <row r="9" spans="1:18" ht="36" customHeight="1" thickTop="1" thickBot="1">
      <c r="A9" s="127"/>
      <c r="B9" s="129" t="s">
        <v>12</v>
      </c>
      <c r="C9" s="129"/>
      <c r="D9" s="151"/>
      <c r="E9" s="129"/>
      <c r="F9" s="152"/>
      <c r="G9" s="154"/>
      <c r="H9" s="155" t="s">
        <v>38</v>
      </c>
      <c r="I9" s="113" t="s">
        <v>38</v>
      </c>
      <c r="J9" s="113"/>
      <c r="K9" s="113" t="s">
        <v>37</v>
      </c>
      <c r="L9" s="118" t="s">
        <v>23</v>
      </c>
      <c r="M9" s="142" t="s">
        <v>24</v>
      </c>
      <c r="N9" s="125"/>
      <c r="O9" s="137"/>
      <c r="P9" s="123"/>
      <c r="Q9" s="2"/>
      <c r="R9" s="139"/>
    </row>
    <row r="10" spans="1:18" ht="37.5" customHeight="1" thickTop="1" thickBot="1">
      <c r="A10" s="127"/>
      <c r="B10" s="129"/>
      <c r="C10" s="129"/>
      <c r="D10" s="151"/>
      <c r="E10" s="129"/>
      <c r="F10" s="152"/>
      <c r="G10" s="96" t="s">
        <v>20</v>
      </c>
      <c r="H10" s="155"/>
      <c r="I10" s="113"/>
      <c r="J10" s="113"/>
      <c r="K10" s="113"/>
      <c r="L10" s="141"/>
      <c r="M10" s="122"/>
      <c r="N10" s="125"/>
      <c r="O10" s="137"/>
      <c r="P10" s="123"/>
      <c r="Q10" s="2"/>
      <c r="R10" s="140"/>
    </row>
    <row r="11" spans="1:18" ht="30" customHeight="1" thickTop="1">
      <c r="A11" s="27">
        <v>1</v>
      </c>
      <c r="B11" s="47">
        <v>41322</v>
      </c>
      <c r="C11" s="29" t="s">
        <v>50</v>
      </c>
      <c r="D11" s="30"/>
      <c r="E11" s="30" t="s">
        <v>54</v>
      </c>
      <c r="F11" s="31" t="s">
        <v>55</v>
      </c>
      <c r="G11" s="95"/>
      <c r="H11" s="33">
        <f>IF($D$3="si",($G$5/$G$6*G11),IF($D$3="no",G11*$G$4,0))</f>
        <v>0</v>
      </c>
      <c r="I11" s="34"/>
      <c r="J11" s="35">
        <v>46</v>
      </c>
      <c r="K11" s="68"/>
      <c r="L11" s="68"/>
      <c r="M11" s="38">
        <v>850</v>
      </c>
      <c r="N11" s="39">
        <f>SUM(H11:M11)</f>
        <v>896</v>
      </c>
      <c r="O11" s="40">
        <v>850</v>
      </c>
      <c r="P11" s="41">
        <v>9.3699999999999992</v>
      </c>
      <c r="Q11" s="2"/>
      <c r="R11" s="74">
        <v>183.95</v>
      </c>
    </row>
    <row r="12" spans="1:18" ht="30" customHeight="1">
      <c r="A12" s="42">
        <v>2</v>
      </c>
      <c r="B12" s="47">
        <v>41323</v>
      </c>
      <c r="C12" s="44" t="s">
        <v>50</v>
      </c>
      <c r="D12" s="30"/>
      <c r="E12" s="30" t="s">
        <v>54</v>
      </c>
      <c r="F12" s="31" t="s">
        <v>55</v>
      </c>
      <c r="G12" s="32"/>
      <c r="H12" s="33">
        <f>IF($D$3="si",($G$5/$G$6*G12),IF($D$3="no",G12*$G$4,0))</f>
        <v>0</v>
      </c>
      <c r="I12" s="34"/>
      <c r="J12" s="35">
        <v>62</v>
      </c>
      <c r="K12" s="68"/>
      <c r="L12" s="37"/>
      <c r="M12" s="38">
        <v>837.52</v>
      </c>
      <c r="N12" s="39">
        <f>SUM(H12:M12)</f>
        <v>899.52</v>
      </c>
      <c r="O12" s="43">
        <v>837.52</v>
      </c>
      <c r="P12" s="41">
        <v>12.63</v>
      </c>
      <c r="Q12" s="2"/>
      <c r="R12" s="74">
        <v>173.93</v>
      </c>
    </row>
    <row r="13" spans="1:18" ht="30" customHeight="1">
      <c r="A13" s="42">
        <v>3</v>
      </c>
      <c r="B13" s="28">
        <v>41325</v>
      </c>
      <c r="C13" s="29" t="s">
        <v>50</v>
      </c>
      <c r="D13" s="30"/>
      <c r="E13" s="30" t="s">
        <v>54</v>
      </c>
      <c r="F13" s="31" t="s">
        <v>55</v>
      </c>
      <c r="G13" s="32"/>
      <c r="H13" s="33">
        <f t="shared" ref="H13:H27" si="0">IF($D$3="si",($G$5/$G$6*G13),IF($D$3="no",G13*$G$4,0))</f>
        <v>0</v>
      </c>
      <c r="I13" s="34"/>
      <c r="J13" s="35">
        <v>45.5</v>
      </c>
      <c r="K13" s="68"/>
      <c r="L13" s="37"/>
      <c r="M13" s="38"/>
      <c r="N13" s="39">
        <f t="shared" ref="N13:N26" si="1">SUM(H13:M13)</f>
        <v>45.5</v>
      </c>
      <c r="O13" s="43"/>
      <c r="P13" s="75">
        <v>9.27</v>
      </c>
      <c r="Q13" s="2"/>
      <c r="R13" s="75"/>
    </row>
    <row r="14" spans="1:18" ht="30" customHeight="1">
      <c r="A14" s="42">
        <v>4</v>
      </c>
      <c r="B14" s="28">
        <v>41326</v>
      </c>
      <c r="C14" s="29" t="s">
        <v>50</v>
      </c>
      <c r="D14" s="30"/>
      <c r="E14" s="30" t="s">
        <v>54</v>
      </c>
      <c r="F14" s="31" t="s">
        <v>55</v>
      </c>
      <c r="G14" s="32"/>
      <c r="H14" s="33">
        <f t="shared" si="0"/>
        <v>0</v>
      </c>
      <c r="I14" s="34"/>
      <c r="J14" s="35">
        <v>74</v>
      </c>
      <c r="K14" s="68"/>
      <c r="L14" s="37">
        <v>377</v>
      </c>
      <c r="M14" s="38"/>
      <c r="N14" s="39">
        <f>SUM(H14:M14)</f>
        <v>451</v>
      </c>
      <c r="O14" s="43">
        <v>377</v>
      </c>
      <c r="P14" s="41">
        <v>15.05</v>
      </c>
      <c r="Q14" s="2"/>
      <c r="R14" s="76">
        <v>77.959999999999994</v>
      </c>
    </row>
    <row r="15" spans="1:18" ht="30" customHeight="1">
      <c r="A15" s="42">
        <v>5</v>
      </c>
      <c r="B15" s="28">
        <v>41327</v>
      </c>
      <c r="C15" s="29" t="s">
        <v>50</v>
      </c>
      <c r="D15" s="30"/>
      <c r="E15" s="30" t="s">
        <v>54</v>
      </c>
      <c r="F15" s="31" t="s">
        <v>55</v>
      </c>
      <c r="G15" s="32"/>
      <c r="H15" s="33">
        <f t="shared" si="0"/>
        <v>0</v>
      </c>
      <c r="I15" s="34"/>
      <c r="J15" s="35"/>
      <c r="K15" s="68"/>
      <c r="L15" s="37"/>
      <c r="M15" s="38">
        <v>300</v>
      </c>
      <c r="N15" s="39">
        <f t="shared" si="1"/>
        <v>300</v>
      </c>
      <c r="O15" s="43">
        <v>300</v>
      </c>
      <c r="P15" s="41" t="str">
        <f t="shared" ref="P15:P27" si="2">IF(F15="Milano","X","")</f>
        <v/>
      </c>
      <c r="Q15" s="2"/>
      <c r="R15" s="77">
        <v>62.04</v>
      </c>
    </row>
    <row r="16" spans="1:18" ht="30" customHeight="1">
      <c r="A16" s="42">
        <v>6</v>
      </c>
      <c r="B16" s="28">
        <v>41327</v>
      </c>
      <c r="C16" s="29" t="s">
        <v>50</v>
      </c>
      <c r="D16" s="30"/>
      <c r="E16" s="30" t="s">
        <v>54</v>
      </c>
      <c r="F16" s="31" t="s">
        <v>55</v>
      </c>
      <c r="G16" s="32"/>
      <c r="H16" s="33">
        <f t="shared" si="0"/>
        <v>0</v>
      </c>
      <c r="I16" s="34"/>
      <c r="J16" s="35">
        <v>51.25</v>
      </c>
      <c r="K16" s="68"/>
      <c r="L16" s="37"/>
      <c r="M16" s="38"/>
      <c r="N16" s="39">
        <f t="shared" si="1"/>
        <v>51.25</v>
      </c>
      <c r="O16" s="43"/>
      <c r="P16" s="41">
        <v>10.54</v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68"/>
      <c r="L17" s="37"/>
      <c r="M17" s="38"/>
      <c r="N17" s="39">
        <f t="shared" si="1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8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0"/>
        <v>0</v>
      </c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0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0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0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0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0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0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0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0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3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4">SUM(H28:M28)</f>
        <v>0</v>
      </c>
      <c r="O28" s="43"/>
      <c r="P28" s="41" t="str">
        <f t="shared" ref="P28" si="5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6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7">SUM(H29:M29)</f>
        <v>0</v>
      </c>
      <c r="O29" s="43"/>
      <c r="P29" s="41" t="str">
        <f t="shared" ref="P29:P31" si="8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7"/>
        <v>0</v>
      </c>
      <c r="O31" s="43"/>
      <c r="P31" s="41" t="str">
        <f t="shared" si="8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9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0">SUM(H32:M32)</f>
        <v>0</v>
      </c>
      <c r="O32" s="43"/>
      <c r="P32" s="41" t="str">
        <f t="shared" ref="P32:P39" si="11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9"/>
        <v>0</v>
      </c>
      <c r="I35" s="48"/>
      <c r="J35" s="36"/>
      <c r="K35" s="37"/>
      <c r="L35" s="37"/>
      <c r="M35" s="38"/>
      <c r="N35" s="39">
        <f t="shared" si="10"/>
        <v>0</v>
      </c>
      <c r="O35" s="43"/>
      <c r="P35" s="41" t="str">
        <f t="shared" si="11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9"/>
        <v>0</v>
      </c>
      <c r="I36" s="48"/>
      <c r="J36" s="36"/>
      <c r="K36" s="37"/>
      <c r="L36" s="37"/>
      <c r="M36" s="38"/>
      <c r="N36" s="39">
        <f t="shared" si="10"/>
        <v>0</v>
      </c>
      <c r="O36" s="43"/>
      <c r="P36" s="41" t="str">
        <f t="shared" si="11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0"/>
        <v>0</v>
      </c>
      <c r="O37" s="43"/>
      <c r="P37" s="41" t="str">
        <f t="shared" si="11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9"/>
        <v>0</v>
      </c>
      <c r="I38" s="48"/>
      <c r="J38" s="36"/>
      <c r="K38" s="37"/>
      <c r="L38" s="37"/>
      <c r="M38" s="38"/>
      <c r="N38" s="39">
        <f t="shared" si="10"/>
        <v>0</v>
      </c>
      <c r="O38" s="43"/>
      <c r="P38" s="41" t="str">
        <f t="shared" si="11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9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1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2">SUM(H40:M40)</f>
        <v>0</v>
      </c>
      <c r="O40" s="43"/>
      <c r="P40" s="41" t="str">
        <f t="shared" ref="P40" si="13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3" si="14">IF($D$3="si",($G$5/$G$6*G41),IF($D$3="no",G41*$G$4,0))</f>
        <v>0</v>
      </c>
      <c r="I41" s="48"/>
      <c r="J41" s="36"/>
      <c r="K41" s="37"/>
      <c r="L41" s="37"/>
      <c r="M41" s="38"/>
      <c r="N41" s="39">
        <f t="shared" ref="N41:N43" si="15">SUM(H41:M41)</f>
        <v>0</v>
      </c>
      <c r="O41" s="43"/>
      <c r="P41" s="41" t="str">
        <f t="shared" ref="P41:P43" si="16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4"/>
        <v>0</v>
      </c>
      <c r="I42" s="48"/>
      <c r="J42" s="36"/>
      <c r="K42" s="37"/>
      <c r="L42" s="37"/>
      <c r="M42" s="38"/>
      <c r="N42" s="39">
        <f t="shared" si="15"/>
        <v>0</v>
      </c>
      <c r="O42" s="43"/>
      <c r="P42" s="41" t="str">
        <f t="shared" si="16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4"/>
        <v>0</v>
      </c>
      <c r="I43" s="48"/>
      <c r="J43" s="36"/>
      <c r="K43" s="37"/>
      <c r="L43" s="37"/>
      <c r="M43" s="38"/>
      <c r="N43" s="39">
        <f t="shared" si="15"/>
        <v>0</v>
      </c>
      <c r="O43" s="43"/>
      <c r="P43" s="41" t="str">
        <f t="shared" si="16"/>
        <v/>
      </c>
      <c r="Q43" s="2"/>
      <c r="R43" s="76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8">
      <c r="A45" s="84"/>
      <c r="B45" s="85"/>
      <c r="C45" s="86"/>
      <c r="D45" s="87"/>
      <c r="E45" s="87"/>
      <c r="F45" s="88"/>
      <c r="G45" s="89"/>
      <c r="H45" s="90"/>
      <c r="I45" s="91"/>
      <c r="J45" s="91"/>
      <c r="K45" s="91"/>
      <c r="L45" s="91"/>
      <c r="M45" s="91"/>
      <c r="N45" s="92"/>
      <c r="O45" s="93"/>
      <c r="P45" s="94"/>
    </row>
    <row r="46" spans="1:18">
      <c r="A46" s="60"/>
      <c r="B46" s="78" t="s">
        <v>43</v>
      </c>
      <c r="C46" s="78"/>
      <c r="D46" s="78"/>
      <c r="E46" s="61"/>
      <c r="F46" s="61"/>
      <c r="G46" s="78" t="s">
        <v>45</v>
      </c>
      <c r="H46" s="78"/>
      <c r="I46" s="78"/>
      <c r="J46" s="61"/>
      <c r="K46" s="61"/>
      <c r="L46" s="78" t="s">
        <v>44</v>
      </c>
      <c r="M46" s="78"/>
      <c r="N46" s="78"/>
      <c r="O46" s="61"/>
      <c r="P46" s="94"/>
    </row>
    <row r="47" spans="1:18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94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5 C23:C43 C12 C21">
      <formula1>1</formula1>
      <formula2>0</formula2>
    </dataValidation>
    <dataValidation type="date" operator="greaterThanOrEqual" showErrorMessage="1" errorTitle="Data" error="Inserire una data superiore al 1/11/2000" sqref="B45 B23:B43 B11:B12">
      <formula1>36831</formula1>
      <formula2>0</formula2>
    </dataValidation>
    <dataValidation type="textLength" operator="greaterThan" sqref="F45 F23:F43 F19:F20">
      <formula1>1</formula1>
      <formula2>0</formula2>
    </dataValidation>
    <dataValidation type="textLength" operator="greaterThan" allowBlank="1" showErrorMessage="1" sqref="D45:E45 D23:E43 E19:E21">
      <formula1>1</formula1>
      <formula2>0</formula2>
    </dataValidation>
    <dataValidation type="whole" operator="greaterThanOrEqual" allowBlank="1" showErrorMessage="1" errorTitle="Valore" error="Inserire un numero maggiore o uguale a 0 (zero)!" sqref="N45 N11:N43">
      <formula1>0</formula1>
      <formula2>0</formula2>
    </dataValidation>
    <dataValidation type="decimal" operator="greaterThanOrEqual" allowBlank="1" showErrorMessage="1" errorTitle="Valore" error="Inserire un numero maggiore o uguale a 0 (zero)!" sqref="H45:M45 I23:M43 H11:I11 J11:M12 I17:I22 J13:L22 H12:H4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ABU DHABI</vt:lpstr>
      <vt:lpstr>'Nota Spese ABU DHABI'!Area_stampa</vt:lpstr>
      <vt:lpstr>'Nota Spese Italia'!Area_stampa</vt:lpstr>
      <vt:lpstr>'Nota Spese ABU DHABI'!Titoli_stampa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2013-03-18T10:23:15Z</cp:lastPrinted>
  <dcterms:created xsi:type="dcterms:W3CDTF">2007-03-06T14:42:56Z</dcterms:created>
  <dcterms:modified xsi:type="dcterms:W3CDTF">2013-03-18T10:23:22Z</dcterms:modified>
</cp:coreProperties>
</file>