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383"/>
  </bookViews>
  <sheets>
    <sheet name="Nota Spese Italia" sheetId="1" r:id="rId1"/>
    <sheet name="Nota Spese Estero" sheetId="3" r:id="rId2"/>
  </sheets>
  <definedNames>
    <definedName name="_xlnm.Print_Area" localSheetId="1">'Nota Spese Estero'!$A$1:$R$44</definedName>
    <definedName name="_xlnm.Print_Area" localSheetId="0">'Nota Spese Italia'!$A$1:$S$98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36" i="1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M7"/>
  <c r="P1" s="1"/>
  <c r="L7"/>
  <c r="K7"/>
  <c r="J7"/>
  <c r="I7"/>
  <c r="H7"/>
  <c r="H11"/>
  <c r="R5" i="3" l="1"/>
  <c r="R3"/>
  <c r="R1"/>
  <c r="H19"/>
  <c r="N19" s="1"/>
  <c r="H18"/>
  <c r="N18" s="1"/>
  <c r="P17"/>
  <c r="H17"/>
  <c r="N17" s="1"/>
  <c r="P16"/>
  <c r="H16"/>
  <c r="N16" s="1"/>
  <c r="P15"/>
  <c r="H15"/>
  <c r="N15" s="1"/>
  <c r="H14"/>
  <c r="N14" s="1"/>
  <c r="H13"/>
  <c r="N13" s="1"/>
  <c r="H27"/>
  <c r="N27" s="1"/>
  <c r="O7"/>
  <c r="P3" s="1"/>
  <c r="M7"/>
  <c r="L7"/>
  <c r="J7"/>
  <c r="I7"/>
  <c r="G7" i="1"/>
  <c r="O7"/>
  <c r="P3" s="1"/>
  <c r="H88"/>
  <c r="N88" s="1"/>
  <c r="H34"/>
  <c r="N34"/>
  <c r="H11" i="3"/>
  <c r="N11" s="1"/>
  <c r="K7"/>
  <c r="G7"/>
  <c r="H37"/>
  <c r="H92" i="1"/>
  <c r="N11"/>
  <c r="H87"/>
  <c r="N87"/>
  <c r="H29"/>
  <c r="H27"/>
  <c r="N27" s="1"/>
  <c r="H24"/>
  <c r="N24" s="1"/>
  <c r="H32"/>
  <c r="H20"/>
  <c r="H16"/>
  <c r="N16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15"/>
  <c r="H26"/>
  <c r="H14"/>
  <c r="H19"/>
  <c r="H13"/>
  <c r="H12"/>
  <c r="H23"/>
  <c r="H31"/>
  <c r="H25"/>
  <c r="H30"/>
  <c r="H18"/>
  <c r="H17"/>
  <c r="H22"/>
  <c r="H21"/>
  <c r="H28"/>
  <c r="H91"/>
  <c r="H89"/>
  <c r="H86"/>
  <c r="H90"/>
  <c r="N90" s="1"/>
  <c r="H33"/>
  <c r="H85"/>
  <c r="H84"/>
  <c r="H35"/>
  <c r="P92"/>
  <c r="N92"/>
  <c r="P91"/>
  <c r="P90"/>
  <c r="P89"/>
  <c r="N29"/>
  <c r="P88"/>
  <c r="P87"/>
  <c r="P86"/>
  <c r="N32"/>
  <c r="P85"/>
  <c r="N20"/>
  <c r="P84"/>
  <c r="P39" i="3"/>
  <c r="H39"/>
  <c r="N39" s="1"/>
  <c r="P38"/>
  <c r="H38"/>
  <c r="N38" s="1"/>
  <c r="P37"/>
  <c r="N37"/>
  <c r="P36"/>
  <c r="H36"/>
  <c r="N36" s="1"/>
  <c r="P35"/>
  <c r="H35"/>
  <c r="N35"/>
  <c r="P34"/>
  <c r="H34"/>
  <c r="N34" s="1"/>
  <c r="P33"/>
  <c r="H33"/>
  <c r="N33"/>
  <c r="P32"/>
  <c r="H32"/>
  <c r="N32" s="1"/>
  <c r="P31"/>
  <c r="H31"/>
  <c r="N31"/>
  <c r="P30"/>
  <c r="H30"/>
  <c r="N30" s="1"/>
  <c r="P29"/>
  <c r="H29"/>
  <c r="N29"/>
  <c r="P28"/>
  <c r="H28"/>
  <c r="N28" s="1"/>
  <c r="P11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15"/>
  <c r="N26"/>
  <c r="N14"/>
  <c r="N19"/>
  <c r="N13"/>
  <c r="N12"/>
  <c r="N23"/>
  <c r="N31"/>
  <c r="N25"/>
  <c r="N30"/>
  <c r="N18"/>
  <c r="N17"/>
  <c r="N22"/>
  <c r="N21"/>
  <c r="N28"/>
  <c r="N91"/>
  <c r="P19"/>
  <c r="N89"/>
  <c r="N33"/>
  <c r="N85"/>
  <c r="H26" i="3"/>
  <c r="N26" s="1"/>
  <c r="H25"/>
  <c r="H24"/>
  <c r="H23"/>
  <c r="H22"/>
  <c r="H21"/>
  <c r="N21" s="1"/>
  <c r="H20"/>
  <c r="N20"/>
  <c r="H12"/>
  <c r="N12"/>
  <c r="N86" i="1"/>
  <c r="P18"/>
  <c r="P13"/>
  <c r="P12"/>
  <c r="P27" i="3"/>
  <c r="P25"/>
  <c r="P24"/>
  <c r="N24"/>
  <c r="P23"/>
  <c r="N23"/>
  <c r="P21"/>
  <c r="N7" i="1" l="1"/>
  <c r="P7" s="1"/>
  <c r="P5"/>
  <c r="H7" i="3"/>
  <c r="N7"/>
  <c r="P7" s="1"/>
  <c r="P1"/>
  <c r="M1"/>
  <c r="P5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<sst xmlns="http://schemas.openxmlformats.org/spreadsheetml/2006/main" count="172" uniqueCount="70">
  <si>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</si>
  <si>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</si>
  <si>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</si>
  <si>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</si>
  <si>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</si>
  <si>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</si>
  <si>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</si>
  <si>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</si>
  <si>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</si>
  <si>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</si>
  <si>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</si>
  <si>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</si>
  <si>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</si>
  <si>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</si>
  <si>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</si>
  <si>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</si>
  <si>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</si>
  <si>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</si>
  <si>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</si>
  <si>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</si>
  <si>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</si>
  <si>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</si>
  <si>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</si>
  <si>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</si>
  <si>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</si>
  <si>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</si>
  <si>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</si>
  <si>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</si>
  <si>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</si>
  <si>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</si>
  <si>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</si>
  <si>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</si>
  <si>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</si>
  <si>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</si>
  <si>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</si>
  <si>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</si>
  <si>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</si>
  <si>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</si>
  <si>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</si>
  <si>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</si>
  <si>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</si>
  <si>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</si>
  <si>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</si>
  <si>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</si>
  <si>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</si>
  <si>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</si>
  <si>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Daniele Milan</t>
  </si>
  <si>
    <t>taxi</t>
  </si>
  <si>
    <t>pasto</t>
  </si>
  <si>
    <t>restituzione contanti</t>
  </si>
  <si>
    <t>extra hotel</t>
  </si>
  <si>
    <t>spesa personale</t>
  </si>
  <si>
    <t>Training Scico</t>
  </si>
  <si>
    <t>colazione</t>
  </si>
  <si>
    <t>Demo Turchia</t>
  </si>
  <si>
    <t>parcheggio</t>
  </si>
  <si>
    <t>autostrada</t>
  </si>
  <si>
    <t>Carburante andata</t>
  </si>
  <si>
    <t>Carburante ritorno</t>
  </si>
  <si>
    <t>Delivery Scico</t>
  </si>
  <si>
    <t>metro</t>
  </si>
  <si>
    <t>(importi in Lire Turche)</t>
  </si>
  <si>
    <t>Demo Ankara</t>
  </si>
  <si>
    <t>visto ingresso</t>
  </si>
  <si>
    <r>
      <t xml:space="preserve">taxi (Ankara) </t>
    </r>
    <r>
      <rPr>
        <b/>
        <sz val="14"/>
        <color rgb="FFFF0000"/>
        <rFont val="Gulim"/>
        <family val="2"/>
      </rPr>
      <t>*manca giustificativo</t>
    </r>
  </si>
  <si>
    <t>acquisto modem 3G</t>
  </si>
  <si>
    <t>TO CHECK</t>
  </si>
  <si>
    <t>pasto trainees</t>
  </si>
  <si>
    <t>12_02</t>
  </si>
  <si>
    <t>12_01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</si>
</sst>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#,##0.00_ ;\-#,##0.00\ 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38" fontId="1" fillId="0" borderId="25" xfId="0" applyNumberFormat="1" applyFont="1" applyBorder="1" applyAlignment="1" applyProtection="1">
      <alignment horizontal="center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</xf>
    <xf numFmtId="171" fontId="1" fillId="0" borderId="22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vertical="center"/>
    </xf>
    <xf numFmtId="170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3" fontId="1" fillId="0" borderId="15" xfId="0" applyNumberFormat="1" applyFont="1" applyBorder="1" applyAlignment="1" applyProtection="1">
      <alignment horizontal="right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="50" zoomScaleSheetLayoutView="50" workbookViewId="0">
      <pane ySplit="5" topLeftCell="A6" activePane="bottomLeft" state="frozen"/>
      <selection pane="bottomLeft" activeCell="N84" sqref="N8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3" t="s">
        <v>0</v>
      </c>
      <c r="C1" s="133"/>
      <c r="D1" s="133"/>
      <c r="E1" s="124" t="s">
        <v>45</v>
      </c>
      <c r="F1" s="124"/>
      <c r="G1" s="51" t="s">
        <v>41</v>
      </c>
      <c r="H1" s="50" t="s">
        <v>69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1171.1997299729974</v>
      </c>
      <c r="Q1" s="3" t="s">
        <v>28</v>
      </c>
    </row>
    <row r="2" spans="1:19" s="8" customFormat="1" ht="35.25" customHeight="1">
      <c r="A2" s="4"/>
      <c r="B2" s="123" t="s">
        <v>2</v>
      </c>
      <c r="C2" s="123"/>
      <c r="D2" s="123"/>
      <c r="E2" s="124" t="s">
        <v>46</v>
      </c>
      <c r="F2" s="124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3" t="s">
        <v>26</v>
      </c>
      <c r="C3" s="123"/>
      <c r="D3" s="123"/>
      <c r="E3" s="124" t="s">
        <v>28</v>
      </c>
      <c r="F3" s="124"/>
      <c r="N3" s="10" t="s">
        <v>4</v>
      </c>
      <c r="O3" s="11"/>
      <c r="P3" s="12">
        <f>+O7</f>
        <v>751.85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1.73</v>
      </c>
      <c r="N5" s="122" t="s">
        <v>8</v>
      </c>
      <c r="O5" s="122"/>
      <c r="P5" s="22">
        <f>P1-P2-P3-P4</f>
        <v>419.34972997299735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9" t="s">
        <v>11</v>
      </c>
      <c r="F7" s="130"/>
      <c r="G7" s="25">
        <f t="shared" ref="G7:O7" si="0">SUM(G11:G92)</f>
        <v>123.30000000000001</v>
      </c>
      <c r="H7" s="25">
        <f>SUM(H11:H92)</f>
        <v>19.199729972997304</v>
      </c>
      <c r="I7" s="65">
        <f>SUM(I11:I92)</f>
        <v>72.599999999999994</v>
      </c>
      <c r="J7" s="71">
        <f>SUM(J11:J92)</f>
        <v>288.10000000000002</v>
      </c>
      <c r="K7" s="66">
        <f>SUM(K11:K92)</f>
        <v>59</v>
      </c>
      <c r="L7" s="66">
        <f>SUM(L11:L92)</f>
        <v>391.5</v>
      </c>
      <c r="M7" s="66">
        <f>SUM(M11:M92)</f>
        <v>340.8</v>
      </c>
      <c r="N7" s="66">
        <f t="shared" si="0"/>
        <v>1171.1997299729974</v>
      </c>
      <c r="O7" s="67">
        <f t="shared" si="0"/>
        <v>751.85</v>
      </c>
      <c r="P7" s="13">
        <f>+N7-SUM(I7:M7)</f>
        <v>19.199729972997375</v>
      </c>
    </row>
    <row r="8" spans="1:19" ht="36" customHeight="1" thickTop="1" thickBot="1">
      <c r="A8" s="139"/>
      <c r="B8" s="64"/>
      <c r="C8" s="141" t="s">
        <v>13</v>
      </c>
      <c r="D8" s="143" t="s">
        <v>25</v>
      </c>
      <c r="E8" s="142" t="s">
        <v>14</v>
      </c>
      <c r="F8" s="144" t="s">
        <v>34</v>
      </c>
      <c r="G8" s="145" t="s">
        <v>15</v>
      </c>
      <c r="H8" s="146" t="s">
        <v>16</v>
      </c>
      <c r="I8" s="125" t="s">
        <v>37</v>
      </c>
      <c r="J8" s="125" t="s">
        <v>39</v>
      </c>
      <c r="K8" s="125" t="s">
        <v>38</v>
      </c>
      <c r="L8" s="127" t="s">
        <v>35</v>
      </c>
      <c r="M8" s="128"/>
      <c r="N8" s="137" t="s">
        <v>17</v>
      </c>
      <c r="O8" s="149" t="s">
        <v>18</v>
      </c>
      <c r="P8" s="136" t="s">
        <v>19</v>
      </c>
      <c r="R8" s="2"/>
    </row>
    <row r="9" spans="1:19" ht="36" customHeight="1" thickTop="1" thickBot="1">
      <c r="A9" s="140"/>
      <c r="B9" s="64" t="s">
        <v>12</v>
      </c>
      <c r="C9" s="142"/>
      <c r="D9" s="142"/>
      <c r="E9" s="142"/>
      <c r="F9" s="144"/>
      <c r="G9" s="145"/>
      <c r="H9" s="147"/>
      <c r="I9" s="126" t="s">
        <v>37</v>
      </c>
      <c r="J9" s="126"/>
      <c r="K9" s="126" t="s">
        <v>36</v>
      </c>
      <c r="L9" s="131" t="s">
        <v>23</v>
      </c>
      <c r="M9" s="134" t="s">
        <v>24</v>
      </c>
      <c r="N9" s="138"/>
      <c r="O9" s="150"/>
      <c r="P9" s="136"/>
      <c r="R9" s="2"/>
    </row>
    <row r="10" spans="1:19" ht="37.5" customHeight="1" thickTop="1" thickBot="1">
      <c r="A10" s="140"/>
      <c r="B10" s="55"/>
      <c r="C10" s="142"/>
      <c r="D10" s="142"/>
      <c r="E10" s="142"/>
      <c r="F10" s="144"/>
      <c r="G10" s="26" t="s">
        <v>20</v>
      </c>
      <c r="H10" s="148"/>
      <c r="I10" s="126"/>
      <c r="J10" s="126"/>
      <c r="K10" s="126"/>
      <c r="L10" s="132"/>
      <c r="M10" s="135"/>
      <c r="N10" s="138"/>
      <c r="O10" s="150"/>
      <c r="P10" s="136"/>
      <c r="R10" s="2"/>
    </row>
    <row r="11" spans="1:19" ht="30" customHeight="1" thickTop="1">
      <c r="A11" s="27">
        <v>1</v>
      </c>
      <c r="B11" s="28">
        <v>41612</v>
      </c>
      <c r="C11" s="29" t="s">
        <v>59</v>
      </c>
      <c r="D11" s="105" t="s">
        <v>65</v>
      </c>
      <c r="E11" s="30"/>
      <c r="F11" s="31"/>
      <c r="G11" s="106"/>
      <c r="H11" s="68">
        <f>IF($E$3="si",($H$5/$H$6*G11),IF($E$3="no",G11*$H$4,0))</f>
        <v>0</v>
      </c>
      <c r="I11" s="34"/>
      <c r="J11" s="34"/>
      <c r="K11" s="34">
        <v>59</v>
      </c>
      <c r="L11" s="35"/>
      <c r="M11" s="37"/>
      <c r="N11" s="39">
        <f t="shared" ref="N11:N33" si="1">SUM(H11:M11)</f>
        <v>59</v>
      </c>
      <c r="O11" s="43">
        <v>59</v>
      </c>
      <c r="P11" s="41" t="str">
        <f>IF($F14="Milano","X","")</f>
        <v/>
      </c>
      <c r="R11" s="2"/>
    </row>
    <row r="12" spans="1:19" ht="30" customHeight="1">
      <c r="A12" s="42">
        <v>2</v>
      </c>
      <c r="B12" s="28">
        <v>41613</v>
      </c>
      <c r="C12" s="29" t="s">
        <v>59</v>
      </c>
      <c r="D12" s="29" t="s">
        <v>47</v>
      </c>
      <c r="E12" s="69"/>
      <c r="F12" s="69"/>
      <c r="G12" s="104"/>
      <c r="H12" s="103">
        <f t="shared" ref="H12:H42" si="2">IF($E$3="si",($H$5/$H$6*G12),IF($E$3="no",G12*$H$4,0))</f>
        <v>0</v>
      </c>
      <c r="I12" s="72"/>
      <c r="J12" s="72">
        <v>23</v>
      </c>
      <c r="K12" s="34"/>
      <c r="L12" s="35"/>
      <c r="M12" s="37"/>
      <c r="N12" s="39">
        <f t="shared" si="1"/>
        <v>23</v>
      </c>
      <c r="O12" s="43"/>
      <c r="P12" s="41" t="str">
        <f>IF($F15="Milano","X","")</f>
        <v/>
      </c>
      <c r="R12" s="2"/>
    </row>
    <row r="13" spans="1:19" ht="30" customHeight="1">
      <c r="A13" s="42">
        <v>3</v>
      </c>
      <c r="B13" s="28">
        <v>41613</v>
      </c>
      <c r="C13" s="29" t="s">
        <v>59</v>
      </c>
      <c r="D13" s="29" t="s">
        <v>48</v>
      </c>
      <c r="E13" s="69"/>
      <c r="F13" s="69"/>
      <c r="G13" s="104"/>
      <c r="H13" s="103">
        <f t="shared" si="2"/>
        <v>0</v>
      </c>
      <c r="I13" s="72"/>
      <c r="J13" s="72"/>
      <c r="K13" s="34"/>
      <c r="L13" s="35"/>
      <c r="M13" s="37">
        <v>3.7</v>
      </c>
      <c r="N13" s="39">
        <f t="shared" si="1"/>
        <v>3.7</v>
      </c>
      <c r="O13" s="43"/>
      <c r="P13" s="41" t="str">
        <f>IF($F16="Milano","X","")</f>
        <v/>
      </c>
      <c r="R13" s="2"/>
    </row>
    <row r="14" spans="1:19" ht="30" customHeight="1">
      <c r="A14" s="42">
        <v>4</v>
      </c>
      <c r="B14" s="28">
        <v>41613</v>
      </c>
      <c r="C14" s="29" t="s">
        <v>59</v>
      </c>
      <c r="D14" s="29" t="s">
        <v>60</v>
      </c>
      <c r="E14" s="69"/>
      <c r="F14" s="69"/>
      <c r="G14" s="104"/>
      <c r="H14" s="103">
        <f t="shared" si="2"/>
        <v>0</v>
      </c>
      <c r="I14" s="109"/>
      <c r="J14" s="72"/>
      <c r="K14" s="34"/>
      <c r="L14" s="35"/>
      <c r="M14" s="35">
        <v>1.5</v>
      </c>
      <c r="N14" s="39">
        <f t="shared" si="1"/>
        <v>1.5</v>
      </c>
      <c r="O14" s="43"/>
      <c r="P14" s="41"/>
      <c r="R14" s="2"/>
    </row>
    <row r="15" spans="1:19" ht="30" customHeight="1">
      <c r="A15" s="42">
        <v>5</v>
      </c>
      <c r="B15" s="28">
        <v>41613</v>
      </c>
      <c r="C15" s="29" t="s">
        <v>59</v>
      </c>
      <c r="D15" s="29" t="s">
        <v>48</v>
      </c>
      <c r="E15" s="69"/>
      <c r="F15" s="69"/>
      <c r="G15" s="104"/>
      <c r="H15" s="103">
        <f t="shared" si="2"/>
        <v>0</v>
      </c>
      <c r="I15" s="109"/>
      <c r="J15" s="72"/>
      <c r="K15" s="34"/>
      <c r="L15" s="35"/>
      <c r="M15" s="110">
        <v>17.5</v>
      </c>
      <c r="N15" s="39">
        <f t="shared" si="1"/>
        <v>17.5</v>
      </c>
      <c r="O15" s="43"/>
      <c r="P15" s="41"/>
      <c r="R15" s="2"/>
    </row>
    <row r="16" spans="1:19" ht="30" customHeight="1">
      <c r="A16" s="42">
        <v>6</v>
      </c>
      <c r="B16" s="28">
        <v>41613</v>
      </c>
      <c r="C16" s="29" t="s">
        <v>59</v>
      </c>
      <c r="D16" s="29" t="s">
        <v>50</v>
      </c>
      <c r="E16" s="30"/>
      <c r="F16" s="31"/>
      <c r="G16" s="107"/>
      <c r="H16" s="68">
        <f t="shared" si="2"/>
        <v>0</v>
      </c>
      <c r="I16" s="34"/>
      <c r="J16" s="34"/>
      <c r="K16" s="34"/>
      <c r="L16" s="35"/>
      <c r="M16" s="37">
        <v>3</v>
      </c>
      <c r="N16" s="39">
        <f t="shared" si="1"/>
        <v>3</v>
      </c>
      <c r="O16" s="43"/>
      <c r="P16" s="41"/>
      <c r="R16" s="2"/>
    </row>
    <row r="17" spans="1:18" ht="30" customHeight="1">
      <c r="A17" s="42">
        <v>7</v>
      </c>
      <c r="B17" s="28">
        <v>41614</v>
      </c>
      <c r="C17" s="29" t="s">
        <v>59</v>
      </c>
      <c r="D17" s="44" t="s">
        <v>47</v>
      </c>
      <c r="E17" s="69"/>
      <c r="F17" s="69"/>
      <c r="G17" s="99"/>
      <c r="H17" s="103">
        <f t="shared" si="2"/>
        <v>0</v>
      </c>
      <c r="I17" s="72"/>
      <c r="J17" s="72">
        <v>23.7</v>
      </c>
      <c r="K17" s="34"/>
      <c r="L17" s="35"/>
      <c r="M17" s="37"/>
      <c r="N17" s="39">
        <f t="shared" si="1"/>
        <v>23.7</v>
      </c>
      <c r="O17" s="43"/>
      <c r="P17" s="41"/>
      <c r="R17" s="2"/>
    </row>
    <row r="18" spans="1:18" ht="30" customHeight="1">
      <c r="A18" s="42">
        <v>8</v>
      </c>
      <c r="B18" s="28">
        <v>41614</v>
      </c>
      <c r="C18" s="29" t="s">
        <v>59</v>
      </c>
      <c r="D18" s="44" t="s">
        <v>47</v>
      </c>
      <c r="E18" s="69"/>
      <c r="F18" s="69"/>
      <c r="G18" s="104"/>
      <c r="H18" s="103">
        <f t="shared" si="2"/>
        <v>0</v>
      </c>
      <c r="I18" s="72"/>
      <c r="J18" s="72">
        <v>25</v>
      </c>
      <c r="K18" s="34"/>
      <c r="L18" s="35"/>
      <c r="M18" s="35"/>
      <c r="N18" s="39">
        <f t="shared" si="1"/>
        <v>25</v>
      </c>
      <c r="O18" s="43"/>
      <c r="P18" s="41" t="str">
        <f t="shared" ref="P18:P83" si="3">IF($F18="Milano","X","")</f>
        <v/>
      </c>
      <c r="R18" s="2"/>
    </row>
    <row r="19" spans="1:18" ht="30" customHeight="1">
      <c r="A19" s="42">
        <v>9</v>
      </c>
      <c r="B19" s="28">
        <v>41614</v>
      </c>
      <c r="C19" s="29" t="s">
        <v>59</v>
      </c>
      <c r="D19" s="29" t="s">
        <v>47</v>
      </c>
      <c r="E19" s="69"/>
      <c r="F19" s="69"/>
      <c r="G19" s="99"/>
      <c r="H19" s="103">
        <f t="shared" si="2"/>
        <v>0</v>
      </c>
      <c r="I19" s="72"/>
      <c r="J19" s="72">
        <v>35</v>
      </c>
      <c r="K19" s="34"/>
      <c r="L19" s="35"/>
      <c r="M19" s="110"/>
      <c r="N19" s="39">
        <f t="shared" si="1"/>
        <v>35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>
        <v>41614</v>
      </c>
      <c r="C20" s="29" t="s">
        <v>59</v>
      </c>
      <c r="D20" s="105" t="s">
        <v>48</v>
      </c>
      <c r="E20" s="30"/>
      <c r="F20" s="31"/>
      <c r="G20" s="102"/>
      <c r="H20" s="68">
        <f t="shared" si="2"/>
        <v>0</v>
      </c>
      <c r="I20" s="34"/>
      <c r="J20" s="34"/>
      <c r="K20" s="34"/>
      <c r="L20" s="35"/>
      <c r="M20" s="35">
        <v>30.7</v>
      </c>
      <c r="N20" s="39">
        <f t="shared" si="1"/>
        <v>30.7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>
        <v>41618</v>
      </c>
      <c r="C21" s="29" t="s">
        <v>59</v>
      </c>
      <c r="D21" s="44" t="s">
        <v>47</v>
      </c>
      <c r="E21" s="69"/>
      <c r="F21" s="69"/>
      <c r="G21" s="99"/>
      <c r="H21" s="103">
        <f t="shared" si="2"/>
        <v>0</v>
      </c>
      <c r="I21" s="72"/>
      <c r="J21" s="72">
        <v>24.3</v>
      </c>
      <c r="K21" s="34"/>
      <c r="L21" s="35"/>
      <c r="M21" s="35"/>
      <c r="N21" s="39">
        <f t="shared" si="1"/>
        <v>24.3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>
        <v>41618</v>
      </c>
      <c r="C22" s="29" t="s">
        <v>59</v>
      </c>
      <c r="D22" s="44" t="s">
        <v>47</v>
      </c>
      <c r="E22" s="69"/>
      <c r="F22" s="69"/>
      <c r="G22" s="99"/>
      <c r="H22" s="103">
        <f t="shared" si="2"/>
        <v>0</v>
      </c>
      <c r="I22" s="72"/>
      <c r="J22" s="72">
        <v>19</v>
      </c>
      <c r="K22" s="34"/>
      <c r="L22" s="35"/>
      <c r="M22" s="35"/>
      <c r="N22" s="39">
        <f t="shared" si="1"/>
        <v>19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>
        <v>41618</v>
      </c>
      <c r="C23" s="29" t="s">
        <v>59</v>
      </c>
      <c r="D23" s="44" t="s">
        <v>47</v>
      </c>
      <c r="E23" s="69"/>
      <c r="F23" s="69"/>
      <c r="G23" s="99"/>
      <c r="H23" s="103">
        <f t="shared" si="2"/>
        <v>0</v>
      </c>
      <c r="I23" s="72"/>
      <c r="J23" s="72">
        <v>18</v>
      </c>
      <c r="K23" s="34"/>
      <c r="L23" s="35"/>
      <c r="M23" s="35"/>
      <c r="N23" s="39">
        <f t="shared" si="1"/>
        <v>18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>
        <v>41618</v>
      </c>
      <c r="C24" s="29" t="s">
        <v>59</v>
      </c>
      <c r="D24" s="49" t="s">
        <v>48</v>
      </c>
      <c r="E24" s="30"/>
      <c r="F24" s="31"/>
      <c r="G24" s="102"/>
      <c r="H24" s="68">
        <f t="shared" si="2"/>
        <v>0</v>
      </c>
      <c r="I24" s="34"/>
      <c r="J24" s="34"/>
      <c r="K24" s="34"/>
      <c r="L24" s="35"/>
      <c r="M24" s="35">
        <v>23</v>
      </c>
      <c r="N24" s="39">
        <f t="shared" si="1"/>
        <v>23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>
        <v>41619</v>
      </c>
      <c r="C25" s="29" t="s">
        <v>59</v>
      </c>
      <c r="D25" s="44" t="s">
        <v>47</v>
      </c>
      <c r="E25" s="69"/>
      <c r="F25" s="69"/>
      <c r="G25" s="99"/>
      <c r="H25" s="103">
        <f t="shared" si="2"/>
        <v>0</v>
      </c>
      <c r="I25" s="72"/>
      <c r="J25" s="72">
        <v>12</v>
      </c>
      <c r="K25" s="34"/>
      <c r="L25" s="35"/>
      <c r="M25" s="35"/>
      <c r="N25" s="39">
        <f t="shared" si="1"/>
        <v>12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>
        <v>41619</v>
      </c>
      <c r="C26" s="29" t="s">
        <v>59</v>
      </c>
      <c r="D26" s="44" t="s">
        <v>47</v>
      </c>
      <c r="E26" s="69"/>
      <c r="F26" s="69"/>
      <c r="G26" s="99"/>
      <c r="H26" s="103">
        <f t="shared" si="2"/>
        <v>0</v>
      </c>
      <c r="I26" s="72"/>
      <c r="J26" s="72">
        <v>25</v>
      </c>
      <c r="K26" s="34"/>
      <c r="L26" s="35"/>
      <c r="M26" s="35"/>
      <c r="N26" s="39">
        <f t="shared" si="1"/>
        <v>25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>
        <v>41619</v>
      </c>
      <c r="C27" s="29" t="s">
        <v>59</v>
      </c>
      <c r="D27" s="49" t="s">
        <v>48</v>
      </c>
      <c r="E27" s="30"/>
      <c r="F27" s="31"/>
      <c r="G27" s="102"/>
      <c r="H27" s="68">
        <f t="shared" si="2"/>
        <v>0</v>
      </c>
      <c r="I27" s="34"/>
      <c r="J27" s="34"/>
      <c r="K27" s="34"/>
      <c r="L27" s="35"/>
      <c r="M27" s="35">
        <v>75</v>
      </c>
      <c r="N27" s="39">
        <f t="shared" si="1"/>
        <v>75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>
        <v>41620</v>
      </c>
      <c r="C28" s="29" t="s">
        <v>59</v>
      </c>
      <c r="D28" s="44" t="s">
        <v>47</v>
      </c>
      <c r="E28" s="69"/>
      <c r="F28" s="69"/>
      <c r="G28" s="99"/>
      <c r="H28" s="103">
        <f t="shared" si="2"/>
        <v>0</v>
      </c>
      <c r="I28" s="72"/>
      <c r="J28" s="72">
        <v>20</v>
      </c>
      <c r="K28" s="34"/>
      <c r="L28" s="35"/>
      <c r="M28" s="35"/>
      <c r="N28" s="39">
        <f t="shared" si="1"/>
        <v>20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>
        <v>41620</v>
      </c>
      <c r="C29" s="29" t="s">
        <v>59</v>
      </c>
      <c r="D29" s="49" t="s">
        <v>53</v>
      </c>
      <c r="E29" s="30"/>
      <c r="F29" s="31"/>
      <c r="G29" s="102"/>
      <c r="H29" s="68">
        <f t="shared" si="2"/>
        <v>0</v>
      </c>
      <c r="I29" s="34"/>
      <c r="J29" s="34"/>
      <c r="K29" s="34"/>
      <c r="L29" s="35"/>
      <c r="M29" s="35">
        <v>3.1</v>
      </c>
      <c r="N29" s="39">
        <f t="shared" si="1"/>
        <v>3.1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>
        <v>41621</v>
      </c>
      <c r="C30" s="29" t="s">
        <v>59</v>
      </c>
      <c r="D30" s="44" t="s">
        <v>47</v>
      </c>
      <c r="E30" s="69"/>
      <c r="F30" s="69"/>
      <c r="G30" s="99"/>
      <c r="H30" s="103">
        <f t="shared" si="2"/>
        <v>0</v>
      </c>
      <c r="I30" s="72"/>
      <c r="J30" s="72">
        <v>13.1</v>
      </c>
      <c r="K30" s="34"/>
      <c r="L30" s="35"/>
      <c r="M30" s="35"/>
      <c r="N30" s="39">
        <f t="shared" si="1"/>
        <v>13.1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>
        <v>41621</v>
      </c>
      <c r="C31" s="29" t="s">
        <v>59</v>
      </c>
      <c r="D31" s="44" t="s">
        <v>50</v>
      </c>
      <c r="E31" s="69"/>
      <c r="F31" s="69"/>
      <c r="G31" s="99"/>
      <c r="H31" s="103">
        <f t="shared" si="2"/>
        <v>0</v>
      </c>
      <c r="I31" s="72"/>
      <c r="J31" s="72"/>
      <c r="K31" s="34"/>
      <c r="L31" s="35"/>
      <c r="M31" s="35">
        <v>6</v>
      </c>
      <c r="N31" s="39">
        <f t="shared" si="1"/>
        <v>6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>
        <v>41621</v>
      </c>
      <c r="C32" s="29" t="s">
        <v>59</v>
      </c>
      <c r="D32" s="49" t="s">
        <v>53</v>
      </c>
      <c r="E32" s="30"/>
      <c r="F32" s="31"/>
      <c r="G32" s="102"/>
      <c r="H32" s="68">
        <f t="shared" si="2"/>
        <v>0</v>
      </c>
      <c r="I32" s="34"/>
      <c r="J32" s="34"/>
      <c r="K32" s="34"/>
      <c r="L32" s="35"/>
      <c r="M32" s="35">
        <v>1.3</v>
      </c>
      <c r="N32" s="39">
        <f t="shared" si="1"/>
        <v>1.3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>
        <v>41624</v>
      </c>
      <c r="C33" s="29" t="s">
        <v>54</v>
      </c>
      <c r="D33" s="44" t="s">
        <v>55</v>
      </c>
      <c r="E33" s="69"/>
      <c r="F33" s="69"/>
      <c r="G33" s="101"/>
      <c r="H33" s="103">
        <f t="shared" si="2"/>
        <v>0</v>
      </c>
      <c r="I33" s="72">
        <v>12</v>
      </c>
      <c r="J33" s="72"/>
      <c r="K33" s="34"/>
      <c r="L33" s="35"/>
      <c r="M33" s="35"/>
      <c r="N33" s="39">
        <f t="shared" si="1"/>
        <v>12</v>
      </c>
      <c r="O33" s="43">
        <v>12</v>
      </c>
      <c r="P33" s="41" t="str">
        <f t="shared" si="3"/>
        <v/>
      </c>
      <c r="R33" s="2"/>
    </row>
    <row r="34" spans="1:18" ht="30" customHeight="1">
      <c r="A34" s="42">
        <v>24</v>
      </c>
      <c r="B34" s="28">
        <v>41624</v>
      </c>
      <c r="C34" s="29" t="s">
        <v>54</v>
      </c>
      <c r="D34" s="44" t="s">
        <v>55</v>
      </c>
      <c r="E34" s="69"/>
      <c r="F34" s="69"/>
      <c r="G34" s="101"/>
      <c r="H34" s="103">
        <f t="shared" si="2"/>
        <v>0</v>
      </c>
      <c r="I34" s="34">
        <v>59</v>
      </c>
      <c r="J34" s="72"/>
      <c r="K34" s="34"/>
      <c r="L34" s="35"/>
      <c r="M34" s="35"/>
      <c r="N34" s="39">
        <f>SUM(H34:L34)</f>
        <v>59</v>
      </c>
      <c r="O34" s="43">
        <v>59</v>
      </c>
      <c r="P34" s="41" t="str">
        <f t="shared" si="3"/>
        <v/>
      </c>
      <c r="R34" s="2"/>
    </row>
    <row r="35" spans="1:18" ht="46.5" customHeight="1">
      <c r="A35" s="42">
        <v>25</v>
      </c>
      <c r="B35" s="28">
        <v>41624</v>
      </c>
      <c r="C35" s="29" t="s">
        <v>54</v>
      </c>
      <c r="D35" s="44" t="s">
        <v>48</v>
      </c>
      <c r="E35" s="69"/>
      <c r="F35" s="69"/>
      <c r="G35" s="101"/>
      <c r="H35" s="103">
        <f t="shared" si="2"/>
        <v>0</v>
      </c>
      <c r="I35" s="34"/>
      <c r="J35" s="72"/>
      <c r="K35" s="34"/>
      <c r="L35" s="35"/>
      <c r="M35" s="169">
        <v>27</v>
      </c>
      <c r="N35" s="39">
        <v>27</v>
      </c>
      <c r="O35" s="43">
        <v>27</v>
      </c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99"/>
      <c r="H36" s="72">
        <f t="shared" si="2"/>
        <v>0</v>
      </c>
      <c r="I36" s="72"/>
      <c r="J36" s="72"/>
      <c r="K36" s="34"/>
      <c r="L36" s="35"/>
      <c r="M36" s="35"/>
      <c r="N36" s="39">
        <f t="shared" ref="N35:N83" si="4">SUM(H36:L36)</f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99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99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99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99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99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99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99"/>
      <c r="H43" s="72">
        <f t="shared" ref="H43:H74" si="5">IF($E$3="si",($H$5/$H$6*G43),IF($E$3="no",G43*$H$4,0))</f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99"/>
      <c r="H44" s="72">
        <f t="shared" si="5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99"/>
      <c r="H45" s="72">
        <f t="shared" si="5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99"/>
      <c r="H46" s="72">
        <f t="shared" si="5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99"/>
      <c r="H47" s="72">
        <f t="shared" si="5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99"/>
      <c r="H48" s="72">
        <f t="shared" si="5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99"/>
      <c r="H49" s="72">
        <f t="shared" si="5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99"/>
      <c r="H50" s="72">
        <f t="shared" si="5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99"/>
      <c r="H51" s="72">
        <f t="shared" si="5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99"/>
      <c r="H52" s="72">
        <f t="shared" si="5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99"/>
      <c r="H53" s="72">
        <f t="shared" si="5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99"/>
      <c r="H54" s="72">
        <f t="shared" si="5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99"/>
      <c r="H55" s="72">
        <f t="shared" si="5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99"/>
      <c r="H56" s="72">
        <f t="shared" si="5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99"/>
      <c r="H57" s="72">
        <f t="shared" si="5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99"/>
      <c r="H58" s="72">
        <f t="shared" si="5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99"/>
      <c r="H59" s="72">
        <f t="shared" si="5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99"/>
      <c r="H60" s="72">
        <f t="shared" si="5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99"/>
      <c r="H61" s="72">
        <f t="shared" si="5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99"/>
      <c r="H62" s="72">
        <f t="shared" si="5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99"/>
      <c r="H63" s="72">
        <f t="shared" si="5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99"/>
      <c r="H64" s="72">
        <f t="shared" si="5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99"/>
      <c r="H65" s="72">
        <f t="shared" si="5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99"/>
      <c r="H66" s="72">
        <f t="shared" si="5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99"/>
      <c r="H67" s="72">
        <f t="shared" si="5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99"/>
      <c r="H68" s="72">
        <f t="shared" si="5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99"/>
      <c r="H69" s="72">
        <f t="shared" si="5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99"/>
      <c r="H70" s="72">
        <f t="shared" si="5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99"/>
      <c r="H71" s="72">
        <f t="shared" si="5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99"/>
      <c r="H72" s="72">
        <f t="shared" si="5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99"/>
      <c r="H73" s="72">
        <f t="shared" si="5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99"/>
      <c r="H74" s="72">
        <f t="shared" si="5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99"/>
      <c r="H75" s="72">
        <f t="shared" ref="H75:H91" si="6">IF($E$3="si",($H$5/$H$6*G75),IF($E$3="no",G75*$H$4,0))</f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99"/>
      <c r="H76" s="72">
        <f t="shared" si="6"/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0"/>
      <c r="H77" s="72">
        <f t="shared" si="6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0"/>
      <c r="H78" s="72">
        <f t="shared" si="6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1"/>
      <c r="H79" s="73">
        <f t="shared" si="6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1"/>
      <c r="H80" s="73">
        <f t="shared" si="6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1"/>
      <c r="H81" s="73">
        <f t="shared" si="6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1"/>
      <c r="H82" s="73">
        <f t="shared" si="6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1"/>
      <c r="H83" s="73">
        <f t="shared" si="6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3"/>
        <v/>
      </c>
      <c r="R83" s="2"/>
    </row>
    <row r="84" spans="1:18" ht="30" customHeight="1">
      <c r="A84" s="42">
        <v>26</v>
      </c>
      <c r="B84" s="28">
        <v>41624</v>
      </c>
      <c r="C84" s="29" t="s">
        <v>54</v>
      </c>
      <c r="D84" s="44" t="s">
        <v>56</v>
      </c>
      <c r="E84" s="70"/>
      <c r="F84" s="70"/>
      <c r="G84" s="101"/>
      <c r="H84" s="108">
        <f t="shared" si="6"/>
        <v>0</v>
      </c>
      <c r="I84" s="108">
        <v>1.6</v>
      </c>
      <c r="J84" s="108"/>
      <c r="K84" s="37"/>
      <c r="L84" s="37"/>
      <c r="M84" s="38"/>
      <c r="N84" s="39">
        <f t="shared" ref="N35:N84" si="7">SUM(H84:L84)</f>
        <v>1.6</v>
      </c>
      <c r="O84" s="43">
        <v>1.6</v>
      </c>
      <c r="P84" s="41" t="str">
        <f t="shared" ref="P84:P88" si="8">IF(F84="Milano","X","")</f>
        <v/>
      </c>
      <c r="R84" s="2"/>
    </row>
    <row r="85" spans="1:18" ht="30" customHeight="1">
      <c r="A85" s="42">
        <v>27</v>
      </c>
      <c r="B85" s="47">
        <v>41624</v>
      </c>
      <c r="C85" s="44" t="s">
        <v>54</v>
      </c>
      <c r="D85" s="44" t="s">
        <v>57</v>
      </c>
      <c r="E85" s="70"/>
      <c r="F85" s="70"/>
      <c r="G85" s="101">
        <v>61.7</v>
      </c>
      <c r="H85" s="103">
        <f t="shared" si="6"/>
        <v>9.6076507650765102</v>
      </c>
      <c r="I85" s="34"/>
      <c r="J85" s="72"/>
      <c r="K85" s="34"/>
      <c r="L85" s="35"/>
      <c r="M85" s="111"/>
      <c r="N85" s="39">
        <f t="shared" ref="N68:N89" si="9">SUM(H85:M85)</f>
        <v>9.6076507650765102</v>
      </c>
      <c r="O85" s="43"/>
      <c r="P85" s="41" t="str">
        <f t="shared" si="8"/>
        <v/>
      </c>
      <c r="Q85" s="2" t="s">
        <v>66</v>
      </c>
      <c r="R85" s="2"/>
    </row>
    <row r="86" spans="1:18" ht="30" customHeight="1">
      <c r="A86" s="42">
        <v>28</v>
      </c>
      <c r="B86" s="47">
        <v>41624</v>
      </c>
      <c r="C86" s="44" t="s">
        <v>54</v>
      </c>
      <c r="D86" s="44" t="s">
        <v>58</v>
      </c>
      <c r="E86" s="70"/>
      <c r="F86" s="70"/>
      <c r="G86" s="121">
        <v>61.6</v>
      </c>
      <c r="H86" s="72">
        <f t="shared" si="6"/>
        <v>9.5920792079207935</v>
      </c>
      <c r="I86" s="72"/>
      <c r="J86" s="72"/>
      <c r="K86" s="34"/>
      <c r="L86" s="35"/>
      <c r="M86" s="35"/>
      <c r="N86" s="39">
        <f t="shared" si="9"/>
        <v>9.5920792079207935</v>
      </c>
      <c r="O86" s="43"/>
      <c r="P86" s="41" t="str">
        <f t="shared" si="8"/>
        <v/>
      </c>
      <c r="Q86" s="2" t="s">
        <v>66</v>
      </c>
      <c r="R86" s="2"/>
    </row>
    <row r="87" spans="1:18" ht="30" customHeight="1">
      <c r="A87" s="42">
        <v>29</v>
      </c>
      <c r="B87" s="47">
        <v>41624</v>
      </c>
      <c r="C87" s="44" t="s">
        <v>62</v>
      </c>
      <c r="D87" s="49" t="s">
        <v>64</v>
      </c>
      <c r="E87" s="45"/>
      <c r="F87" s="46"/>
      <c r="G87" s="99"/>
      <c r="H87" s="72">
        <f t="shared" si="6"/>
        <v>0</v>
      </c>
      <c r="I87" s="72"/>
      <c r="J87" s="72">
        <v>50</v>
      </c>
      <c r="K87" s="34"/>
      <c r="L87" s="35"/>
      <c r="M87" s="35"/>
      <c r="N87" s="39">
        <f t="shared" si="9"/>
        <v>50</v>
      </c>
      <c r="O87" s="43"/>
      <c r="P87" s="41" t="str">
        <f t="shared" si="8"/>
        <v/>
      </c>
      <c r="R87" s="2"/>
    </row>
    <row r="88" spans="1:18" ht="30" customHeight="1">
      <c r="A88" s="42">
        <v>30</v>
      </c>
      <c r="B88" s="47">
        <v>41626</v>
      </c>
      <c r="C88" s="44" t="s">
        <v>52</v>
      </c>
      <c r="D88" s="44" t="s">
        <v>53</v>
      </c>
      <c r="E88" s="70"/>
      <c r="F88" s="70"/>
      <c r="G88" s="99"/>
      <c r="H88" s="72">
        <f t="shared" si="6"/>
        <v>0</v>
      </c>
      <c r="I88" s="72"/>
      <c r="J88" s="72"/>
      <c r="K88" s="34"/>
      <c r="L88" s="35"/>
      <c r="M88" s="35">
        <v>7</v>
      </c>
      <c r="N88" s="39">
        <f t="shared" si="9"/>
        <v>7</v>
      </c>
      <c r="O88" s="43"/>
      <c r="P88" s="41" t="str">
        <f t="shared" si="8"/>
        <v/>
      </c>
      <c r="R88" s="2"/>
    </row>
    <row r="89" spans="1:18" ht="30" customHeight="1">
      <c r="A89" s="42">
        <v>31</v>
      </c>
      <c r="B89" s="47">
        <v>41626</v>
      </c>
      <c r="C89" s="44" t="s">
        <v>52</v>
      </c>
      <c r="D89" s="44" t="s">
        <v>67</v>
      </c>
      <c r="E89" s="70"/>
      <c r="F89" s="70"/>
      <c r="G89" s="99"/>
      <c r="H89" s="72">
        <f t="shared" si="6"/>
        <v>0</v>
      </c>
      <c r="I89" s="72"/>
      <c r="J89" s="72"/>
      <c r="K89" s="34"/>
      <c r="L89" s="35">
        <v>134.5</v>
      </c>
      <c r="M89" s="35"/>
      <c r="N89" s="39">
        <f t="shared" si="9"/>
        <v>134.5</v>
      </c>
      <c r="O89" s="43">
        <v>134.5</v>
      </c>
      <c r="P89" s="41" t="str">
        <f t="shared" ref="P89:P92" si="10">IF(F89="Milano","X","")</f>
        <v/>
      </c>
      <c r="R89" s="2"/>
    </row>
    <row r="90" spans="1:18" ht="30" customHeight="1">
      <c r="A90" s="42">
        <v>32</v>
      </c>
      <c r="B90" s="47">
        <v>41627</v>
      </c>
      <c r="C90" s="44" t="s">
        <v>52</v>
      </c>
      <c r="D90" s="44" t="s">
        <v>67</v>
      </c>
      <c r="E90" s="70"/>
      <c r="F90" s="70"/>
      <c r="G90" s="99"/>
      <c r="H90" s="72">
        <f t="shared" si="6"/>
        <v>0</v>
      </c>
      <c r="I90" s="72"/>
      <c r="J90" s="72"/>
      <c r="K90" s="34"/>
      <c r="L90" s="35">
        <v>257</v>
      </c>
      <c r="M90" s="35"/>
      <c r="N90" s="39">
        <f>SUM(H90:L90)</f>
        <v>257</v>
      </c>
      <c r="O90" s="43">
        <v>257</v>
      </c>
      <c r="P90" s="41" t="str">
        <f t="shared" si="10"/>
        <v/>
      </c>
      <c r="R90" s="2"/>
    </row>
    <row r="91" spans="1:18" ht="30" customHeight="1">
      <c r="A91" s="42">
        <v>33</v>
      </c>
      <c r="B91" s="47">
        <v>41628</v>
      </c>
      <c r="C91" s="44" t="s">
        <v>52</v>
      </c>
      <c r="D91" s="44" t="s">
        <v>67</v>
      </c>
      <c r="E91" s="70"/>
      <c r="F91" s="70"/>
      <c r="G91" s="99"/>
      <c r="H91" s="72">
        <f t="shared" si="6"/>
        <v>0</v>
      </c>
      <c r="I91" s="72"/>
      <c r="J91" s="72"/>
      <c r="K91" s="34"/>
      <c r="L91" s="35"/>
      <c r="M91" s="35">
        <v>142</v>
      </c>
      <c r="N91" s="39">
        <f>SUM(H91:M91)</f>
        <v>142</v>
      </c>
      <c r="O91" s="43">
        <v>142</v>
      </c>
      <c r="P91" s="41" t="str">
        <f t="shared" si="10"/>
        <v/>
      </c>
      <c r="R91" s="2"/>
    </row>
    <row r="92" spans="1:18" ht="30" customHeight="1">
      <c r="A92" s="42">
        <v>34</v>
      </c>
      <c r="B92" s="47">
        <v>41603</v>
      </c>
      <c r="C92" s="44"/>
      <c r="D92" s="49" t="s">
        <v>51</v>
      </c>
      <c r="E92" s="45"/>
      <c r="F92" s="46"/>
      <c r="G92" s="99"/>
      <c r="H92" s="72">
        <f t="shared" ref="H92" si="11">IF($E$3="si",($H$5/$H$6*G92),IF($E$3="no",G92*$H$4,0))</f>
        <v>0</v>
      </c>
      <c r="I92" s="72"/>
      <c r="J92" s="72"/>
      <c r="K92" s="34"/>
      <c r="L92" s="35"/>
      <c r="M92" s="35"/>
      <c r="N92" s="39">
        <f t="shared" ref="N92" si="12">SUM(H92:M92)</f>
        <v>0</v>
      </c>
      <c r="O92" s="43">
        <v>59.75</v>
      </c>
      <c r="P92" s="41" t="str">
        <f t="shared" si="10"/>
        <v/>
      </c>
      <c r="R92" s="2"/>
    </row>
    <row r="93" spans="1:18">
      <c r="G93" s="99"/>
      <c r="H93" s="72"/>
      <c r="I93" s="72"/>
      <c r="J93" s="72"/>
      <c r="K93" s="34"/>
      <c r="L93" s="35"/>
      <c r="M93" s="35"/>
      <c r="N93" s="39"/>
      <c r="O93" s="43"/>
      <c r="P93" s="41"/>
    </row>
    <row r="94" spans="1:18">
      <c r="A94" s="60"/>
      <c r="B94" s="61"/>
      <c r="C94" s="61"/>
      <c r="D94" s="61"/>
      <c r="E94" s="61"/>
      <c r="F94" s="61"/>
      <c r="G94" s="99"/>
      <c r="H94" s="72"/>
      <c r="I94" s="72"/>
      <c r="J94" s="72"/>
      <c r="K94" s="34"/>
      <c r="L94" s="35"/>
      <c r="M94" s="35"/>
      <c r="N94" s="39"/>
      <c r="O94" s="43"/>
      <c r="P94" s="41"/>
      <c r="Q94" s="3"/>
    </row>
    <row r="95" spans="1:18">
      <c r="A95" s="83"/>
      <c r="B95" s="84"/>
      <c r="C95" s="85"/>
      <c r="D95" s="86"/>
      <c r="E95" s="86"/>
      <c r="F95" s="87"/>
      <c r="G95" s="99"/>
      <c r="H95" s="72"/>
      <c r="I95" s="72"/>
      <c r="J95" s="72"/>
      <c r="K95" s="34"/>
      <c r="L95" s="35"/>
      <c r="M95" s="35"/>
      <c r="N95" s="39"/>
      <c r="O95" s="43"/>
      <c r="P95" s="41"/>
      <c r="Q95" s="3"/>
    </row>
    <row r="96" spans="1:18">
      <c r="A96" s="60"/>
      <c r="B96" s="77" t="s">
        <v>42</v>
      </c>
      <c r="C96" s="77"/>
      <c r="D96" s="77"/>
      <c r="E96" s="61"/>
      <c r="F96" s="61"/>
      <c r="G96" s="99" t="s">
        <v>44</v>
      </c>
      <c r="H96" s="72"/>
      <c r="I96" s="72"/>
      <c r="J96" s="72"/>
      <c r="K96" s="34"/>
      <c r="L96" s="35" t="s">
        <v>43</v>
      </c>
      <c r="M96" s="35"/>
      <c r="N96" s="39"/>
      <c r="O96" s="43"/>
      <c r="P96" s="41"/>
      <c r="Q96" s="3"/>
    </row>
    <row r="97" spans="1:17">
      <c r="A97" s="60"/>
      <c r="B97" s="61"/>
      <c r="C97" s="61"/>
      <c r="D97" s="61"/>
      <c r="E97" s="61"/>
      <c r="F97" s="61"/>
      <c r="G97" s="99"/>
      <c r="H97" s="72"/>
      <c r="I97" s="72"/>
      <c r="J97" s="72"/>
      <c r="K97" s="34"/>
      <c r="L97" s="35"/>
      <c r="M97" s="35"/>
      <c r="N97" s="39"/>
      <c r="O97" s="43"/>
      <c r="P97" s="41"/>
      <c r="Q97" s="3"/>
    </row>
    <row r="98" spans="1:17">
      <c r="A98" s="60"/>
      <c r="B98" s="61"/>
      <c r="C98" s="61"/>
      <c r="D98" s="61"/>
      <c r="E98" s="61"/>
      <c r="F98" s="61"/>
      <c r="G98" s="99"/>
      <c r="H98" s="72"/>
      <c r="I98" s="72"/>
      <c r="J98" s="72"/>
      <c r="K98" s="34"/>
      <c r="L98" s="35"/>
      <c r="M98" s="35"/>
      <c r="N98" s="39"/>
      <c r="O98" s="43"/>
      <c r="P98" s="41"/>
      <c r="Q98" s="3"/>
    </row>
    <row r="99" spans="1:17">
      <c r="G99" s="99"/>
      <c r="H99" s="72"/>
      <c r="I99" s="72"/>
      <c r="J99" s="72"/>
      <c r="K99" s="34"/>
      <c r="L99" s="35"/>
      <c r="M99" s="35"/>
      <c r="N99" s="39"/>
      <c r="O99" s="43"/>
      <c r="P99" s="41"/>
    </row>
    <row r="100" spans="1:17">
      <c r="G100" s="99"/>
      <c r="H100" s="72"/>
      <c r="I100" s="72"/>
      <c r="J100" s="72"/>
      <c r="K100" s="34"/>
      <c r="L100" s="35"/>
      <c r="M100" s="35"/>
      <c r="N100" s="39"/>
      <c r="O100" s="43"/>
      <c r="P100" s="41"/>
    </row>
    <row r="101" spans="1:17">
      <c r="G101" s="99"/>
      <c r="H101" s="72"/>
      <c r="I101" s="72"/>
      <c r="J101" s="72"/>
      <c r="K101" s="34"/>
      <c r="L101" s="35"/>
      <c r="M101" s="35"/>
      <c r="N101" s="39"/>
      <c r="O101" s="43"/>
      <c r="P101" s="41"/>
    </row>
    <row r="102" spans="1:17">
      <c r="G102" s="99"/>
      <c r="H102" s="72"/>
      <c r="I102" s="72"/>
      <c r="J102" s="72"/>
      <c r="K102" s="34"/>
      <c r="L102" s="35"/>
      <c r="M102" s="35"/>
      <c r="N102" s="39"/>
      <c r="O102" s="43"/>
      <c r="P102" s="41"/>
    </row>
    <row r="103" spans="1:17">
      <c r="G103" s="99"/>
      <c r="H103" s="72"/>
      <c r="I103" s="72"/>
      <c r="J103" s="72"/>
      <c r="K103" s="34"/>
      <c r="L103" s="35"/>
      <c r="M103" s="35"/>
      <c r="N103" s="39"/>
      <c r="O103" s="43"/>
      <c r="P103" s="41"/>
    </row>
    <row r="104" spans="1:17">
      <c r="G104" s="99"/>
      <c r="H104" s="72"/>
      <c r="I104" s="72"/>
      <c r="J104" s="72"/>
      <c r="K104" s="34"/>
      <c r="L104" s="35"/>
      <c r="M104" s="35"/>
      <c r="N104" s="39"/>
      <c r="O104" s="43"/>
      <c r="P104" s="41"/>
    </row>
    <row r="105" spans="1:17">
      <c r="G105" s="99"/>
      <c r="H105" s="72"/>
      <c r="I105" s="72"/>
      <c r="J105" s="72"/>
      <c r="K105" s="34"/>
      <c r="L105" s="35"/>
      <c r="M105" s="35"/>
      <c r="N105" s="39"/>
      <c r="O105" s="43"/>
      <c r="P105" s="41"/>
    </row>
    <row r="106" spans="1:17">
      <c r="G106" s="99"/>
      <c r="H106" s="72"/>
      <c r="I106" s="72"/>
      <c r="J106" s="72"/>
      <c r="K106" s="34"/>
      <c r="L106" s="35"/>
      <c r="M106" s="35"/>
      <c r="N106" s="39"/>
      <c r="O106" s="43"/>
      <c r="P106" s="41"/>
    </row>
    <row r="107" spans="1:17">
      <c r="G107" s="99"/>
      <c r="H107" s="72"/>
      <c r="I107" s="72"/>
      <c r="J107" s="72"/>
      <c r="K107" s="34"/>
      <c r="L107" s="35"/>
      <c r="M107" s="35"/>
      <c r="N107" s="39"/>
      <c r="O107" s="43"/>
      <c r="P107" s="41"/>
    </row>
    <row r="108" spans="1:17">
      <c r="G108" s="99"/>
      <c r="H108" s="72"/>
      <c r="I108" s="72"/>
      <c r="J108" s="72"/>
      <c r="K108" s="34"/>
      <c r="L108" s="35"/>
      <c r="M108" s="35"/>
      <c r="N108" s="39"/>
      <c r="O108" s="43"/>
      <c r="P108" s="41"/>
    </row>
    <row r="109" spans="1:17">
      <c r="G109" s="99"/>
      <c r="H109" s="72"/>
      <c r="I109" s="72"/>
      <c r="J109" s="72"/>
      <c r="K109" s="34"/>
      <c r="L109" s="35"/>
      <c r="M109" s="35"/>
      <c r="N109" s="39"/>
      <c r="O109" s="43"/>
      <c r="P109" s="41"/>
    </row>
    <row r="110" spans="1:17">
      <c r="G110" s="99"/>
      <c r="H110" s="72"/>
      <c r="I110" s="72"/>
      <c r="J110" s="72"/>
      <c r="K110" s="34"/>
      <c r="L110" s="35"/>
      <c r="M110" s="35"/>
      <c r="N110" s="39"/>
      <c r="O110" s="43"/>
      <c r="P110" s="41"/>
    </row>
    <row r="111" spans="1:17">
      <c r="G111" s="99"/>
      <c r="H111" s="72"/>
      <c r="I111" s="72"/>
      <c r="J111" s="72"/>
      <c r="K111" s="34"/>
      <c r="L111" s="35"/>
      <c r="M111" s="35"/>
      <c r="N111" s="39"/>
      <c r="O111" s="43"/>
      <c r="P111" s="41"/>
    </row>
    <row r="112" spans="1:17">
      <c r="G112" s="99"/>
      <c r="H112" s="72"/>
      <c r="I112" s="72"/>
      <c r="J112" s="72"/>
      <c r="K112" s="34"/>
      <c r="L112" s="35"/>
      <c r="M112" s="35"/>
      <c r="N112" s="39"/>
      <c r="O112" s="43"/>
      <c r="P112" s="41"/>
    </row>
    <row r="113" spans="7:16">
      <c r="G113" s="99"/>
      <c r="H113" s="72"/>
      <c r="I113" s="72"/>
      <c r="J113" s="72"/>
      <c r="K113" s="34"/>
      <c r="L113" s="35"/>
      <c r="M113" s="35"/>
      <c r="N113" s="39"/>
      <c r="O113" s="43"/>
      <c r="P113" s="41"/>
    </row>
    <row r="114" spans="7:16">
      <c r="G114" s="99"/>
      <c r="H114" s="72"/>
      <c r="I114" s="72"/>
      <c r="J114" s="72"/>
      <c r="K114" s="34"/>
      <c r="L114" s="35"/>
      <c r="M114" s="35"/>
      <c r="N114" s="39"/>
      <c r="O114" s="43"/>
      <c r="P114" s="41"/>
    </row>
    <row r="115" spans="7:16">
      <c r="G115" s="99"/>
      <c r="H115" s="72"/>
      <c r="I115" s="72"/>
      <c r="J115" s="72"/>
      <c r="K115" s="34"/>
      <c r="L115" s="35"/>
      <c r="M115" s="35"/>
      <c r="N115" s="39"/>
      <c r="O115" s="43"/>
      <c r="P115" s="41"/>
    </row>
    <row r="116" spans="7:16">
      <c r="G116" s="99"/>
      <c r="H116" s="72"/>
      <c r="I116" s="72"/>
      <c r="J116" s="72"/>
      <c r="K116" s="34"/>
      <c r="L116" s="35"/>
      <c r="M116" s="35"/>
      <c r="N116" s="39"/>
      <c r="O116" s="43"/>
      <c r="P116" s="41"/>
    </row>
    <row r="117" spans="7:16">
      <c r="G117" s="99"/>
      <c r="H117" s="72"/>
      <c r="I117" s="72"/>
      <c r="J117" s="72"/>
      <c r="K117" s="34"/>
      <c r="L117" s="35"/>
      <c r="M117" s="35"/>
      <c r="N117" s="39"/>
      <c r="O117" s="43"/>
      <c r="P117" s="41"/>
    </row>
    <row r="118" spans="7:16">
      <c r="G118" s="99"/>
      <c r="H118" s="72"/>
      <c r="I118" s="72"/>
      <c r="J118" s="72"/>
      <c r="K118" s="34"/>
      <c r="L118" s="35"/>
      <c r="M118" s="35"/>
      <c r="N118" s="39"/>
      <c r="O118" s="43"/>
      <c r="P118" s="41"/>
    </row>
    <row r="119" spans="7:16">
      <c r="G119" s="99"/>
      <c r="H119" s="72"/>
      <c r="I119" s="72"/>
      <c r="J119" s="72"/>
      <c r="K119" s="34"/>
      <c r="L119" s="35"/>
      <c r="M119" s="35"/>
      <c r="N119" s="39"/>
      <c r="O119" s="43"/>
      <c r="P119" s="41"/>
    </row>
    <row r="120" spans="7:16">
      <c r="G120" s="99"/>
      <c r="H120" s="72"/>
      <c r="I120" s="72"/>
      <c r="J120" s="72"/>
      <c r="K120" s="34"/>
      <c r="L120" s="35"/>
      <c r="M120" s="35"/>
      <c r="N120" s="39"/>
      <c r="O120" s="43"/>
      <c r="P120" s="41"/>
    </row>
    <row r="121" spans="7:16">
      <c r="G121" s="99"/>
      <c r="H121" s="72"/>
      <c r="I121" s="72"/>
      <c r="J121" s="72"/>
      <c r="K121" s="34"/>
      <c r="L121" s="35"/>
      <c r="M121" s="35"/>
      <c r="N121" s="39"/>
      <c r="O121" s="43"/>
      <c r="P121" s="41"/>
    </row>
    <row r="122" spans="7:16">
      <c r="G122" s="99"/>
      <c r="H122" s="72"/>
      <c r="I122" s="72"/>
      <c r="J122" s="72"/>
      <c r="K122" s="34"/>
      <c r="L122" s="35"/>
      <c r="M122" s="35"/>
      <c r="N122" s="39"/>
      <c r="O122" s="43"/>
      <c r="P122" s="41"/>
    </row>
    <row r="123" spans="7:16">
      <c r="G123" s="100"/>
      <c r="H123" s="72"/>
      <c r="I123" s="72"/>
      <c r="J123" s="72"/>
      <c r="K123" s="34"/>
      <c r="L123" s="35"/>
      <c r="M123" s="35"/>
      <c r="N123" s="39"/>
      <c r="O123" s="43"/>
      <c r="P123" s="41"/>
    </row>
    <row r="124" spans="7:16">
      <c r="G124" s="100"/>
      <c r="H124" s="72"/>
      <c r="I124" s="72"/>
      <c r="J124" s="72"/>
      <c r="K124" s="35"/>
      <c r="L124" s="35"/>
      <c r="M124" s="35"/>
      <c r="N124" s="39"/>
      <c r="O124" s="43"/>
      <c r="P124" s="41"/>
    </row>
    <row r="125" spans="7:16">
      <c r="G125" s="101"/>
      <c r="H125" s="73"/>
      <c r="I125" s="73"/>
      <c r="J125" s="73"/>
      <c r="K125" s="48"/>
      <c r="L125" s="35"/>
      <c r="M125" s="35"/>
      <c r="N125" s="39"/>
      <c r="O125" s="43"/>
      <c r="P125" s="41"/>
    </row>
    <row r="126" spans="7:16">
      <c r="G126" s="101"/>
      <c r="H126" s="73"/>
      <c r="I126" s="73"/>
      <c r="J126" s="73"/>
      <c r="K126" s="48"/>
      <c r="L126" s="35"/>
      <c r="M126" s="37"/>
      <c r="N126" s="39"/>
      <c r="O126" s="43"/>
      <c r="P126" s="41"/>
    </row>
    <row r="127" spans="7:16">
      <c r="G127" s="101"/>
      <c r="H127" s="73"/>
      <c r="I127" s="73"/>
      <c r="J127" s="73"/>
      <c r="K127" s="48"/>
      <c r="L127" s="35"/>
      <c r="M127" s="37"/>
      <c r="N127" s="39"/>
      <c r="O127" s="43"/>
      <c r="P127" s="41"/>
    </row>
    <row r="128" spans="7:16">
      <c r="G128" s="101"/>
      <c r="H128" s="73"/>
      <c r="I128" s="73"/>
      <c r="J128" s="73"/>
      <c r="K128" s="48"/>
      <c r="L128" s="35"/>
      <c r="M128" s="37"/>
      <c r="N128" s="39"/>
      <c r="O128" s="43"/>
      <c r="P128" s="41"/>
    </row>
    <row r="129" spans="7:16">
      <c r="G129" s="101"/>
      <c r="H129" s="73"/>
      <c r="I129" s="73"/>
      <c r="J129" s="73"/>
      <c r="K129" s="48"/>
      <c r="L129" s="35"/>
      <c r="M129" s="37"/>
      <c r="N129" s="39"/>
      <c r="O129" s="43"/>
      <c r="P129" s="41"/>
    </row>
    <row r="130" spans="7:16">
      <c r="G130" s="101"/>
      <c r="H130" s="108"/>
      <c r="I130" s="108"/>
      <c r="J130" s="108"/>
      <c r="K130" s="37"/>
      <c r="L130" s="37"/>
      <c r="M130" s="38"/>
      <c r="N130" s="39"/>
      <c r="O130" s="43"/>
      <c r="P130" s="41"/>
    </row>
  </sheetData>
  <sortState ref="B11:O91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5 N11:N17 N19:N92">
      <formula1>0</formula1>
      <formula2>0</formula2>
    </dataValidation>
    <dataValidation type="decimal" operator="greaterThanOrEqual" allowBlank="1" showErrorMessage="1" errorTitle="Valore" error="Inserire un numero maggiore o uguale a 0 (zero)!" sqref="H95:M95 L20:M83 L16:M18 L19 L14:L15 M14 L11:M13 H12:I83 K17:K83 H84:M92 H11:K11 J15:J83 J12:J13 J14:K14 N18:O18">
      <formula1>0</formula1>
      <formula2>0</formula2>
    </dataValidation>
    <dataValidation type="textLength" operator="greaterThan" allowBlank="1" showErrorMessage="1" sqref="D95:E95 D85:D92 E84:E92 E79:F83 F17 F21:F77">
      <formula1>1</formula1>
      <formula2>0</formula2>
    </dataValidation>
    <dataValidation type="textLength" operator="greaterThan" sqref="F95 G17 G79:G83 G19:G76 F84:F92">
      <formula1>1</formula1>
      <formula2>0</formula2>
    </dataValidation>
    <dataValidation type="date" operator="greaterThanOrEqual" showErrorMessage="1" errorTitle="Data" error="Inserire una data superiore al 1/11/2000" sqref="B95 B85:B92 B79:B83">
      <formula1>36831</formula1>
      <formula2>0</formula2>
    </dataValidation>
    <dataValidation type="textLength" operator="greaterThan" allowBlank="1" sqref="C95 C85:C92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50" zoomScaleSheetLayoutView="50" workbookViewId="0">
      <pane ySplit="5" topLeftCell="A6" activePane="bottomLeft" state="frozen"/>
      <selection pane="bottomLeft" activeCell="R13" sqref="R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3" t="s">
        <v>0</v>
      </c>
      <c r="C1" s="133"/>
      <c r="D1" s="124" t="s">
        <v>45</v>
      </c>
      <c r="E1" s="124"/>
      <c r="F1" s="51" t="s">
        <v>41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156.55000000000001</v>
      </c>
      <c r="Q1" s="3" t="s">
        <v>28</v>
      </c>
      <c r="R1" s="120">
        <f>SUM(R11:R13,R15)</f>
        <v>55.81</v>
      </c>
    </row>
    <row r="2" spans="1:18" s="8" customFormat="1" ht="57.75" customHeight="1">
      <c r="A2" s="4"/>
      <c r="B2" s="123" t="s">
        <v>2</v>
      </c>
      <c r="C2" s="123"/>
      <c r="D2" s="124" t="s">
        <v>46</v>
      </c>
      <c r="E2" s="124"/>
      <c r="F2" s="9"/>
      <c r="G2" s="9"/>
      <c r="N2" s="10" t="s">
        <v>3</v>
      </c>
      <c r="O2" s="11"/>
      <c r="P2" s="12"/>
      <c r="Q2" s="3" t="s">
        <v>27</v>
      </c>
      <c r="R2" s="120"/>
    </row>
    <row r="3" spans="1:18" s="8" customFormat="1" ht="35.25" customHeight="1">
      <c r="A3" s="4"/>
      <c r="B3" s="123" t="s">
        <v>26</v>
      </c>
      <c r="C3" s="123"/>
      <c r="D3" s="124" t="s">
        <v>28</v>
      </c>
      <c r="E3" s="124"/>
      <c r="N3" s="10" t="s">
        <v>4</v>
      </c>
      <c r="O3" s="11"/>
      <c r="P3" s="62">
        <f>+O7</f>
        <v>120.69</v>
      </c>
      <c r="Q3" s="13"/>
      <c r="R3" s="120">
        <f>SUM(R12,R14)</f>
        <v>43.15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20"/>
    </row>
    <row r="5" spans="1:18" s="8" customFormat="1" ht="43.5" customHeight="1" thickTop="1" thickBot="1">
      <c r="A5" s="4"/>
      <c r="B5" s="19" t="s">
        <v>6</v>
      </c>
      <c r="C5" s="20"/>
      <c r="D5" s="59">
        <v>5</v>
      </c>
      <c r="E5" s="14"/>
      <c r="F5" s="10" t="s">
        <v>7</v>
      </c>
      <c r="G5" s="78">
        <v>1.1100000000000001</v>
      </c>
      <c r="N5" s="122" t="s">
        <v>8</v>
      </c>
      <c r="O5" s="122"/>
      <c r="P5" s="58">
        <f>P1-P2-P3-P4</f>
        <v>35.860000000000014</v>
      </c>
      <c r="Q5" s="13"/>
      <c r="R5" s="120">
        <f>R1-R3</f>
        <v>12.660000000000004</v>
      </c>
    </row>
    <row r="6" spans="1:18" s="8" customFormat="1" ht="43.5" customHeight="1" thickTop="1" thickBot="1">
      <c r="A6" s="4"/>
      <c r="B6" s="56" t="s">
        <v>61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56" t="s">
        <v>30</v>
      </c>
      <c r="B7" s="157"/>
      <c r="C7" s="158"/>
      <c r="D7" s="161" t="s">
        <v>11</v>
      </c>
      <c r="E7" s="162"/>
      <c r="F7" s="162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131.55000000000001</v>
      </c>
      <c r="L7" s="80">
        <f t="shared" si="0"/>
        <v>0</v>
      </c>
      <c r="M7" s="81">
        <f t="shared" si="0"/>
        <v>25</v>
      </c>
      <c r="N7" s="79">
        <f t="shared" si="0"/>
        <v>156.55000000000001</v>
      </c>
      <c r="O7" s="82">
        <f t="shared" si="0"/>
        <v>120.69</v>
      </c>
      <c r="P7" s="13">
        <f>+N7-SUM(H7:M7)</f>
        <v>0</v>
      </c>
    </row>
    <row r="8" spans="1:18" ht="36" customHeight="1" thickTop="1" thickBot="1">
      <c r="A8" s="140"/>
      <c r="B8" s="142" t="s">
        <v>12</v>
      </c>
      <c r="C8" s="142" t="s">
        <v>13</v>
      </c>
      <c r="D8" s="163" t="s">
        <v>25</v>
      </c>
      <c r="E8" s="142" t="s">
        <v>33</v>
      </c>
      <c r="F8" s="165" t="s">
        <v>32</v>
      </c>
      <c r="G8" s="166" t="s">
        <v>15</v>
      </c>
      <c r="H8" s="168" t="s">
        <v>16</v>
      </c>
      <c r="I8" s="126" t="s">
        <v>37</v>
      </c>
      <c r="J8" s="125" t="s">
        <v>39</v>
      </c>
      <c r="K8" s="125" t="s">
        <v>38</v>
      </c>
      <c r="L8" s="159" t="s">
        <v>22</v>
      </c>
      <c r="M8" s="160"/>
      <c r="N8" s="138" t="s">
        <v>17</v>
      </c>
      <c r="O8" s="150" t="s">
        <v>18</v>
      </c>
      <c r="P8" s="136" t="s">
        <v>19</v>
      </c>
      <c r="Q8" s="2"/>
      <c r="R8" s="151" t="s">
        <v>40</v>
      </c>
    </row>
    <row r="9" spans="1:18" ht="36" customHeight="1" thickTop="1" thickBot="1">
      <c r="A9" s="140"/>
      <c r="B9" s="142" t="s">
        <v>12</v>
      </c>
      <c r="C9" s="142"/>
      <c r="D9" s="164"/>
      <c r="E9" s="142"/>
      <c r="F9" s="165"/>
      <c r="G9" s="167"/>
      <c r="H9" s="168" t="s">
        <v>37</v>
      </c>
      <c r="I9" s="126" t="s">
        <v>37</v>
      </c>
      <c r="J9" s="126"/>
      <c r="K9" s="126" t="s">
        <v>36</v>
      </c>
      <c r="L9" s="131" t="s">
        <v>23</v>
      </c>
      <c r="M9" s="155" t="s">
        <v>24</v>
      </c>
      <c r="N9" s="138"/>
      <c r="O9" s="150"/>
      <c r="P9" s="136"/>
      <c r="Q9" s="2"/>
      <c r="R9" s="152"/>
    </row>
    <row r="10" spans="1:18" ht="37.5" customHeight="1" thickTop="1" thickBot="1">
      <c r="A10" s="140"/>
      <c r="B10" s="142"/>
      <c r="C10" s="142"/>
      <c r="D10" s="164"/>
      <c r="E10" s="142"/>
      <c r="F10" s="165"/>
      <c r="G10" s="95" t="s">
        <v>20</v>
      </c>
      <c r="H10" s="168"/>
      <c r="I10" s="126"/>
      <c r="J10" s="126"/>
      <c r="K10" s="126"/>
      <c r="L10" s="154"/>
      <c r="M10" s="135"/>
      <c r="N10" s="138"/>
      <c r="O10" s="150"/>
      <c r="P10" s="136"/>
      <c r="Q10" s="2"/>
      <c r="R10" s="153"/>
    </row>
    <row r="11" spans="1:18" ht="30" customHeight="1" thickTop="1">
      <c r="A11" s="27">
        <v>1</v>
      </c>
      <c r="B11" s="47">
        <v>41624</v>
      </c>
      <c r="C11" s="29" t="s">
        <v>62</v>
      </c>
      <c r="D11" s="30" t="s">
        <v>63</v>
      </c>
      <c r="E11" s="30"/>
      <c r="F11" s="31"/>
      <c r="G11" s="94"/>
      <c r="H11" s="33">
        <f t="shared" ref="H11:H12" si="1">IF($D$3="si",($G$5/$G$6*G11),IF($D$3="no",G11*$G$4,0))</f>
        <v>0</v>
      </c>
      <c r="I11" s="34"/>
      <c r="J11" s="35"/>
      <c r="K11" s="34">
        <v>90</v>
      </c>
      <c r="L11" s="34"/>
      <c r="M11" s="34"/>
      <c r="N11" s="39">
        <f t="shared" ref="N11:N12" si="2">SUM(H11:M11)</f>
        <v>90</v>
      </c>
      <c r="O11" s="40"/>
      <c r="P11" s="41"/>
      <c r="Q11" s="2"/>
      <c r="R11" s="74">
        <v>32.049999999999997</v>
      </c>
    </row>
    <row r="12" spans="1:18" ht="30" customHeight="1">
      <c r="A12" s="42">
        <v>2</v>
      </c>
      <c r="B12" s="47">
        <v>41624</v>
      </c>
      <c r="C12" s="29" t="s">
        <v>62</v>
      </c>
      <c r="D12" s="30" t="s">
        <v>48</v>
      </c>
      <c r="E12" s="30"/>
      <c r="F12" s="31"/>
      <c r="G12" s="32"/>
      <c r="H12" s="33">
        <f t="shared" si="1"/>
        <v>0</v>
      </c>
      <c r="I12" s="34"/>
      <c r="J12" s="35"/>
      <c r="K12" s="34"/>
      <c r="L12" s="34"/>
      <c r="M12" s="34">
        <v>10</v>
      </c>
      <c r="N12" s="39">
        <f t="shared" si="2"/>
        <v>10</v>
      </c>
      <c r="O12" s="43">
        <v>10</v>
      </c>
      <c r="P12" s="41"/>
      <c r="Q12" s="2"/>
      <c r="R12" s="74">
        <v>3.58</v>
      </c>
    </row>
    <row r="13" spans="1:18" ht="30" customHeight="1">
      <c r="A13" s="42">
        <v>3</v>
      </c>
      <c r="B13" s="47">
        <v>41625</v>
      </c>
      <c r="C13" s="29" t="s">
        <v>62</v>
      </c>
      <c r="D13" s="30" t="s">
        <v>50</v>
      </c>
      <c r="E13" s="30"/>
      <c r="F13" s="31"/>
      <c r="G13" s="32"/>
      <c r="H13" s="33">
        <f t="shared" ref="H13:H19" si="3">IF($D$3="si",($G$5/$G$6*G13),IF($D$3="no",G13*$G$4,0))</f>
        <v>0</v>
      </c>
      <c r="I13" s="34"/>
      <c r="J13" s="35"/>
      <c r="K13" s="34"/>
      <c r="L13" s="34"/>
      <c r="M13" s="34">
        <v>15</v>
      </c>
      <c r="N13" s="39">
        <f t="shared" ref="N13:N18" si="4">SUM(H13:M13)</f>
        <v>15</v>
      </c>
      <c r="O13" s="43"/>
      <c r="P13" s="41"/>
      <c r="Q13" s="2"/>
      <c r="R13" s="75">
        <v>5.34</v>
      </c>
    </row>
    <row r="14" spans="1:18" ht="30" customHeight="1">
      <c r="A14" s="42">
        <v>4</v>
      </c>
      <c r="B14" s="28">
        <v>41625</v>
      </c>
      <c r="C14" s="29" t="s">
        <v>62</v>
      </c>
      <c r="D14" s="30" t="s">
        <v>51</v>
      </c>
      <c r="E14" s="30"/>
      <c r="F14" s="31"/>
      <c r="G14" s="32"/>
      <c r="H14" s="33">
        <f t="shared" si="3"/>
        <v>0</v>
      </c>
      <c r="I14" s="34"/>
      <c r="J14" s="35"/>
      <c r="K14" s="34"/>
      <c r="L14" s="34"/>
      <c r="M14" s="34"/>
      <c r="N14" s="39">
        <f t="shared" si="4"/>
        <v>0</v>
      </c>
      <c r="O14" s="43">
        <v>110.69</v>
      </c>
      <c r="P14" s="41"/>
      <c r="Q14" s="2"/>
      <c r="R14" s="76">
        <v>39.57</v>
      </c>
    </row>
    <row r="15" spans="1:18" ht="30" customHeight="1">
      <c r="A15" s="42">
        <v>5</v>
      </c>
      <c r="B15" s="112">
        <v>41990</v>
      </c>
      <c r="C15" s="113" t="s">
        <v>62</v>
      </c>
      <c r="D15" s="114" t="s">
        <v>49</v>
      </c>
      <c r="E15" s="114"/>
      <c r="F15" s="115"/>
      <c r="G15" s="116"/>
      <c r="H15" s="117">
        <f t="shared" si="3"/>
        <v>0</v>
      </c>
      <c r="I15" s="118"/>
      <c r="J15" s="119"/>
      <c r="K15" s="118">
        <v>41.55</v>
      </c>
      <c r="L15" s="34"/>
      <c r="M15" s="34"/>
      <c r="N15" s="39">
        <f t="shared" si="4"/>
        <v>41.55</v>
      </c>
      <c r="O15" s="43"/>
      <c r="P15" s="41" t="str">
        <f t="shared" ref="P15:P17" si="5">IF(F15="Milano","X","")</f>
        <v/>
      </c>
      <c r="Q15" s="2"/>
      <c r="R15" s="75">
        <v>14.84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34"/>
      <c r="L16" s="34"/>
      <c r="M16" s="34"/>
      <c r="N16" s="39">
        <f t="shared" si="4"/>
        <v>0</v>
      </c>
      <c r="O16" s="43"/>
      <c r="P16" s="41" t="str">
        <f t="shared" si="5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34"/>
      <c r="L17" s="34"/>
      <c r="M17" s="34"/>
      <c r="N17" s="39">
        <f t="shared" si="4"/>
        <v>0</v>
      </c>
      <c r="O17" s="43"/>
      <c r="P17" s="41" t="str">
        <f t="shared" si="5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34"/>
      <c r="L18" s="34"/>
      <c r="M18" s="34"/>
      <c r="N18" s="39">
        <f t="shared" si="4"/>
        <v>0</v>
      </c>
      <c r="O18" s="43"/>
      <c r="P18" s="41"/>
      <c r="Q18" s="2"/>
      <c r="R18" s="75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>
        <f t="shared" si="3"/>
        <v>0</v>
      </c>
      <c r="I19" s="34"/>
      <c r="J19" s="35"/>
      <c r="K19" s="34"/>
      <c r="L19" s="34"/>
      <c r="M19" s="34"/>
      <c r="N19" s="39">
        <f t="shared" ref="N19" si="6">SUM(H19:M19)</f>
        <v>0</v>
      </c>
      <c r="O19" s="43"/>
      <c r="P19" s="41"/>
      <c r="Q19" s="2"/>
      <c r="R19" s="75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>
        <f t="shared" ref="H20:H26" si="7">IF($D$3="si",($G$5/$G$6*G20),IF($D$3="no",G20*$G$4,0))</f>
        <v>0</v>
      </c>
      <c r="I20" s="34"/>
      <c r="J20" s="35"/>
      <c r="K20" s="34"/>
      <c r="L20" s="34"/>
      <c r="M20" s="34"/>
      <c r="N20" s="39">
        <f t="shared" ref="N20:N26" si="8">SUM(H20:M20)</f>
        <v>0</v>
      </c>
      <c r="O20" s="43"/>
      <c r="P20" s="41"/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7"/>
        <v>0</v>
      </c>
      <c r="I21" s="34"/>
      <c r="J21" s="36"/>
      <c r="K21" s="34"/>
      <c r="L21" s="34"/>
      <c r="M21" s="34"/>
      <c r="N21" s="39">
        <f t="shared" ref="N21" si="9">SUM(H21:M21)</f>
        <v>0</v>
      </c>
      <c r="O21" s="43"/>
      <c r="P21" s="41" t="str">
        <f t="shared" ref="P21:P27" si="10">IF(F21="Milano","X","")</f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7"/>
        <v>0</v>
      </c>
      <c r="I22" s="35"/>
      <c r="J22" s="35"/>
      <c r="K22" s="34"/>
      <c r="L22" s="34"/>
      <c r="M22" s="34"/>
      <c r="N22" s="39">
        <v>0</v>
      </c>
      <c r="O22" s="43"/>
      <c r="P22" s="41"/>
      <c r="Q22" s="2"/>
      <c r="R22" s="75"/>
    </row>
    <row r="23" spans="1:18" ht="30" customHeight="1">
      <c r="A23" s="42">
        <v>13</v>
      </c>
      <c r="B23" s="28"/>
      <c r="C23" s="44"/>
      <c r="D23" s="30"/>
      <c r="E23" s="30"/>
      <c r="F23" s="44"/>
      <c r="G23" s="32"/>
      <c r="H23" s="33">
        <f t="shared" si="7"/>
        <v>0</v>
      </c>
      <c r="I23" s="48"/>
      <c r="J23" s="36"/>
      <c r="K23" s="34"/>
      <c r="L23" s="34"/>
      <c r="M23" s="34"/>
      <c r="N23" s="39">
        <f t="shared" si="8"/>
        <v>0</v>
      </c>
      <c r="O23" s="43"/>
      <c r="P23" s="41" t="str">
        <f t="shared" si="10"/>
        <v/>
      </c>
      <c r="Q23" s="2"/>
      <c r="R23" s="75"/>
    </row>
    <row r="24" spans="1:18" ht="30" customHeight="1">
      <c r="A24" s="42">
        <v>14</v>
      </c>
      <c r="B24" s="47"/>
      <c r="C24" s="44"/>
      <c r="D24" s="30"/>
      <c r="E24" s="30"/>
      <c r="F24" s="44"/>
      <c r="G24" s="32"/>
      <c r="H24" s="33">
        <f t="shared" si="7"/>
        <v>0</v>
      </c>
      <c r="I24" s="48"/>
      <c r="J24" s="36"/>
      <c r="K24" s="34"/>
      <c r="L24" s="34"/>
      <c r="M24" s="34"/>
      <c r="N24" s="39">
        <f t="shared" si="8"/>
        <v>0</v>
      </c>
      <c r="O24" s="43"/>
      <c r="P24" s="41" t="str">
        <f t="shared" si="10"/>
        <v/>
      </c>
      <c r="Q24" s="2"/>
      <c r="R24" s="75"/>
    </row>
    <row r="25" spans="1:18" ht="30" customHeight="1">
      <c r="A25" s="42">
        <v>15</v>
      </c>
      <c r="B25" s="47"/>
      <c r="C25" s="44"/>
      <c r="D25" s="30"/>
      <c r="E25" s="30"/>
      <c r="F25" s="44"/>
      <c r="G25" s="32"/>
      <c r="H25" s="33">
        <f t="shared" si="7"/>
        <v>0</v>
      </c>
      <c r="I25" s="48"/>
      <c r="J25" s="38"/>
      <c r="K25" s="34"/>
      <c r="L25" s="34"/>
      <c r="M25" s="34"/>
      <c r="N25" s="39"/>
      <c r="O25" s="43"/>
      <c r="P25" s="41" t="str">
        <f t="shared" si="10"/>
        <v/>
      </c>
      <c r="Q25" s="2"/>
      <c r="R25" s="75"/>
    </row>
    <row r="26" spans="1:18" ht="30" customHeight="1">
      <c r="A26" s="42">
        <v>16</v>
      </c>
      <c r="B26" s="47"/>
      <c r="C26" s="44"/>
      <c r="D26" s="30"/>
      <c r="E26" s="30"/>
      <c r="F26" s="44"/>
      <c r="G26" s="32"/>
      <c r="H26" s="33">
        <f t="shared" si="7"/>
        <v>0</v>
      </c>
      <c r="I26" s="48"/>
      <c r="J26" s="36"/>
      <c r="K26" s="34"/>
      <c r="L26" s="34"/>
      <c r="M26" s="34"/>
      <c r="N26" s="39">
        <f t="shared" si="8"/>
        <v>0</v>
      </c>
      <c r="O26" s="43"/>
      <c r="P26" s="41"/>
      <c r="Q26" s="2"/>
      <c r="R26" s="75"/>
    </row>
    <row r="27" spans="1:18" ht="30" customHeight="1">
      <c r="A27" s="42">
        <v>17</v>
      </c>
      <c r="B27" s="47"/>
      <c r="C27" s="44"/>
      <c r="D27" s="30"/>
      <c r="E27" s="30"/>
      <c r="F27" s="44"/>
      <c r="G27" s="32"/>
      <c r="H27" s="33">
        <f t="shared" ref="H27" si="11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12">SUM(H27:M27)</f>
        <v>0</v>
      </c>
      <c r="O27" s="43"/>
      <c r="P27" s="41" t="str">
        <f t="shared" si="10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1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14">SUM(H28:M28)</f>
        <v>0</v>
      </c>
      <c r="O28" s="43"/>
      <c r="P28" s="41" t="str">
        <f t="shared" ref="P28" si="15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1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17">SUM(H29:M29)</f>
        <v>0</v>
      </c>
      <c r="O29" s="43"/>
      <c r="P29" s="41" t="str">
        <f t="shared" ref="P29:P31" si="18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6"/>
        <v>0</v>
      </c>
      <c r="I30" s="48"/>
      <c r="J30" s="36"/>
      <c r="K30" s="37"/>
      <c r="L30" s="37"/>
      <c r="M30" s="38"/>
      <c r="N30" s="39">
        <f t="shared" si="17"/>
        <v>0</v>
      </c>
      <c r="O30" s="43"/>
      <c r="P30" s="41" t="str">
        <f t="shared" si="18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6"/>
        <v>0</v>
      </c>
      <c r="I31" s="48"/>
      <c r="J31" s="36"/>
      <c r="K31" s="37"/>
      <c r="L31" s="37"/>
      <c r="M31" s="38"/>
      <c r="N31" s="39">
        <f t="shared" si="17"/>
        <v>0</v>
      </c>
      <c r="O31" s="43"/>
      <c r="P31" s="41" t="str">
        <f t="shared" si="18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20">SUM(H32:M32)</f>
        <v>0</v>
      </c>
      <c r="O32" s="43"/>
      <c r="P32" s="41" t="str">
        <f t="shared" ref="P32:P39" si="21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9"/>
        <v>0</v>
      </c>
      <c r="I33" s="48"/>
      <c r="J33" s="36"/>
      <c r="K33" s="37"/>
      <c r="L33" s="37"/>
      <c r="M33" s="38"/>
      <c r="N33" s="39">
        <f t="shared" si="20"/>
        <v>0</v>
      </c>
      <c r="O33" s="43"/>
      <c r="P33" s="41" t="str">
        <f t="shared" si="21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9"/>
        <v>0</v>
      </c>
      <c r="I34" s="48"/>
      <c r="J34" s="36"/>
      <c r="K34" s="37"/>
      <c r="L34" s="37"/>
      <c r="M34" s="38"/>
      <c r="N34" s="39">
        <f t="shared" si="20"/>
        <v>0</v>
      </c>
      <c r="O34" s="43"/>
      <c r="P34" s="41" t="str">
        <f t="shared" si="21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9"/>
        <v>0</v>
      </c>
      <c r="I35" s="48"/>
      <c r="J35" s="36"/>
      <c r="K35" s="37"/>
      <c r="L35" s="37"/>
      <c r="M35" s="38"/>
      <c r="N35" s="39">
        <f t="shared" si="20"/>
        <v>0</v>
      </c>
      <c r="O35" s="43"/>
      <c r="P35" s="41" t="str">
        <f t="shared" si="21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9"/>
        <v>0</v>
      </c>
      <c r="I36" s="48"/>
      <c r="J36" s="36"/>
      <c r="K36" s="37"/>
      <c r="L36" s="37"/>
      <c r="M36" s="38"/>
      <c r="N36" s="39">
        <f t="shared" si="20"/>
        <v>0</v>
      </c>
      <c r="O36" s="43"/>
      <c r="P36" s="41" t="str">
        <f t="shared" si="21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0"/>
        <v>0</v>
      </c>
      <c r="O37" s="43"/>
      <c r="P37" s="41" t="str">
        <f t="shared" si="21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9"/>
        <v>0</v>
      </c>
      <c r="I38" s="48"/>
      <c r="J38" s="36"/>
      <c r="K38" s="37"/>
      <c r="L38" s="37"/>
      <c r="M38" s="38"/>
      <c r="N38" s="39">
        <f t="shared" si="20"/>
        <v>0</v>
      </c>
      <c r="O38" s="43"/>
      <c r="P38" s="41" t="str">
        <f t="shared" si="21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21"/>
        <v/>
      </c>
      <c r="Q39" s="2"/>
      <c r="R39" s="75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60"/>
      <c r="B42" s="77" t="s">
        <v>42</v>
      </c>
      <c r="C42" s="77"/>
      <c r="D42" s="77"/>
      <c r="E42" s="61"/>
      <c r="F42" s="61"/>
      <c r="G42" s="77" t="s">
        <v>44</v>
      </c>
      <c r="H42" s="77"/>
      <c r="I42" s="77"/>
      <c r="J42" s="61"/>
      <c r="K42" s="61"/>
      <c r="L42" s="77" t="s">
        <v>43</v>
      </c>
      <c r="M42" s="77"/>
      <c r="N42" s="77"/>
      <c r="O42" s="61"/>
      <c r="P42" s="93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3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</sheetData>
  <sortState ref="B11:O17">
    <sortCondition ref="B11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1 C21:C39">
      <formula1>1</formula1>
      <formula2>0</formula2>
    </dataValidation>
    <dataValidation type="date" operator="greaterThanOrEqual" showErrorMessage="1" errorTitle="Data" error="Inserire una data superiore al 1/11/2000" sqref="B41 B15 B11:B13 B24:B39">
      <formula1>36831</formula1>
      <formula2>0</formula2>
    </dataValidation>
    <dataValidation type="textLength" operator="greaterThan" sqref="F41 F28:F39">
      <formula1>1</formula1>
      <formula2>0</formula2>
    </dataValidation>
    <dataValidation type="textLength" operator="greaterThan" allowBlank="1" showErrorMessage="1" sqref="D41:E41 D28:E39 E21:E27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H12:H39 J11:M39 I16:I39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2014-02-04T14:11:43Z</cp:lastPrinted>
  <dcterms:created xsi:type="dcterms:W3CDTF">2007-03-06T14:42:56Z</dcterms:created>
  <dcterms:modified xsi:type="dcterms:W3CDTF">2014-02-04T14:23:15Z</dcterms:modified>
</cp:coreProperties>
</file>