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5440" windowHeight="15990" activeTab="1"/>
  </bookViews>
  <sheets>
    <sheet name="Expense Value USD - Table 1" sheetId="1" r:id="rId1"/>
    <sheet name="Expense Mex Pesos" sheetId="2" r:id="rId2"/>
    <sheet name="Invoice (2)" sheetId="3" r:id="rId3"/>
    <sheet name="Calculation page" sheetId="4" r:id="rId4"/>
  </sheets>
  <definedNames>
    <definedName name="_xlnm.Print_Area" localSheetId="2">'Invoice (2)'!$A$1:$E$33</definedName>
    <definedName name="InvoiceNoDetails">"InvoiceDetails[Invoice No]"</definedName>
    <definedName name="rngInvoice" localSheetId="2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<sst xmlns="http://schemas.openxmlformats.org/spreadsheetml/2006/main" count="212" uniqueCount="81">
  <si>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</si>
  <si>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</si>
  <si>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</si>
  <si>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</si>
  <si>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</si>
  <si>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</si>
  <si>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</si>
  <si>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</si>
  <si>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</si>
  <si>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</si>
  <si>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</si>
  <si>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</si>
  <si>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</si>
  <si>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</si>
  <si>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</si>
  <si>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</si>
  <si>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</si>
  <si>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</si>
  <si>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</si>
  <si>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</si>
  <si>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</si>
  <si>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</si>
  <si>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</si>
  <si>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</si>
  <si>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</si>
  <si>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</si>
  <si>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</si>
  <si>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</si>
  <si>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</si>
  <si>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</si>
  <si>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</si>
  <si>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</si>
  <si>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</si>
  <si>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</si>
  <si>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</si>
  <si>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</si>
  <si>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</si>
  <si>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</si>
  <si>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</si>
  <si>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</si>
  <si>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</si>
  <si>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</si>
  <si>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</si>
  <si>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</si>
  <si>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</si>
  <si>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</si>
  <si>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</si>
  <si>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</si>
  <si>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</si>
  <si>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</si>
  <si>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</si>
  <si>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</si>
  <si>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</si>
  <si>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</si>
  <si>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</si>
  <si>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</si>
  <si>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</si>
  <si>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</si>
  <si>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</si>
  <si>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</si>
  <si>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</si>
  <si>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</si>
  <si>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Mexican Peso</t>
  </si>
  <si>
    <t>Exchange rate</t>
  </si>
  <si>
    <t>hotel</t>
  </si>
  <si>
    <t>Peru</t>
  </si>
  <si>
    <t>Brazil</t>
  </si>
  <si>
    <t>Canada</t>
  </si>
  <si>
    <t>Demo</t>
  </si>
  <si>
    <t>mexico</t>
  </si>
  <si>
    <t>demo</t>
  </si>
  <si>
    <t>install</t>
  </si>
  <si>
    <t>instal</t>
  </si>
  <si>
    <t>hotel extras copies</t>
  </si>
  <si>
    <t>USA</t>
  </si>
  <si>
    <t>EURO Value</t>
  </si>
  <si>
    <t>Office Rent $1,781,07-550</t>
  </si>
  <si>
    <t xml:space="preserve">Phone </t>
  </si>
  <si>
    <t>Month December 2013 invoice</t>
  </si>
  <si>
    <t>flight</t>
  </si>
  <si>
    <t>Date: December 31, 2013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</si>
</sst>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</numFmts>
  <fonts count="5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b/>
      <sz val="11"/>
      <color indexed="9"/>
      <name val="Helvetica Neu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color indexed="13"/>
      <name val="Lucida Grande"/>
      <family val="0"/>
    </font>
    <font>
      <sz val="16"/>
      <color indexed="8"/>
      <name val="Arial Rounded MT Bold"/>
      <family val="0"/>
    </font>
    <font>
      <sz val="16"/>
      <color indexed="8"/>
      <name val="Times New Roman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Lucida Grande"/>
      <family val="0"/>
    </font>
    <font>
      <sz val="16"/>
      <color rgb="FF000000"/>
      <name val="Times New Roman Bold"/>
      <family val="0"/>
    </font>
    <font>
      <sz val="16"/>
      <color rgb="FF000000"/>
      <name val="Arial Rounded MT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n">
        <color indexed="9"/>
      </right>
      <top style="hair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hair"/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7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right" vertical="center" wrapText="1"/>
    </xf>
    <xf numFmtId="1" fontId="2" fillId="38" borderId="40" xfId="0" applyNumberFormat="1" applyFont="1" applyFill="1" applyBorder="1" applyAlignment="1">
      <alignment horizontal="center" vertical="center"/>
    </xf>
    <xf numFmtId="178" fontId="2" fillId="33" borderId="4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left" vertical="center"/>
    </xf>
    <xf numFmtId="0" fontId="2" fillId="33" borderId="42" xfId="0" applyNumberFormat="1" applyFont="1" applyFill="1" applyBorder="1" applyAlignment="1">
      <alignment horizontal="left" vertical="center"/>
    </xf>
    <xf numFmtId="38" fontId="2" fillId="33" borderId="43" xfId="0" applyNumberFormat="1" applyFont="1" applyFill="1" applyBorder="1" applyAlignment="1">
      <alignment horizontal="center" vertical="center"/>
    </xf>
    <xf numFmtId="174" fontId="2" fillId="33" borderId="44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174" fontId="2" fillId="33" borderId="45" xfId="0" applyNumberFormat="1" applyFont="1" applyFill="1" applyBorder="1" applyAlignment="1">
      <alignment horizontal="right" vertical="center"/>
    </xf>
    <xf numFmtId="4" fontId="2" fillId="34" borderId="43" xfId="0" applyNumberFormat="1" applyFont="1" applyFill="1" applyBorder="1" applyAlignment="1">
      <alignment horizontal="right" vertical="center"/>
    </xf>
    <xf numFmtId="4" fontId="2" fillId="35" borderId="43" xfId="0" applyNumberFormat="1" applyFont="1" applyFill="1" applyBorder="1" applyAlignment="1">
      <alignment vertical="center"/>
    </xf>
    <xf numFmtId="0" fontId="3" fillId="33" borderId="43" xfId="0" applyNumberFormat="1" applyFont="1" applyFill="1" applyBorder="1" applyAlignment="1">
      <alignment vertical="center"/>
    </xf>
    <xf numFmtId="0" fontId="3" fillId="33" borderId="43" xfId="0" applyNumberFormat="1" applyFont="1" applyFill="1" applyBorder="1" applyAlignment="1">
      <alignment horizontal="right" vertical="center" wrapText="1"/>
    </xf>
    <xf numFmtId="40" fontId="3" fillId="33" borderId="43" xfId="0" applyNumberFormat="1" applyFont="1" applyFill="1" applyBorder="1" applyAlignment="1">
      <alignment vertical="center"/>
    </xf>
    <xf numFmtId="0" fontId="3" fillId="33" borderId="43" xfId="0" applyNumberFormat="1" applyFont="1" applyFill="1" applyBorder="1" applyAlignment="1">
      <alignment horizontal="right" vertical="center"/>
    </xf>
    <xf numFmtId="174" fontId="2" fillId="33" borderId="46" xfId="0" applyNumberFormat="1" applyFont="1" applyFill="1" applyBorder="1" applyAlignment="1">
      <alignment horizontal="right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vertical="center"/>
    </xf>
    <xf numFmtId="173" fontId="2" fillId="33" borderId="48" xfId="0" applyNumberFormat="1" applyFont="1" applyFill="1" applyBorder="1" applyAlignment="1">
      <alignment vertical="center"/>
    </xf>
    <xf numFmtId="4" fontId="2" fillId="33" borderId="49" xfId="0" applyNumberFormat="1" applyFont="1" applyFill="1" applyBorder="1" applyAlignment="1">
      <alignment vertical="center"/>
    </xf>
    <xf numFmtId="0" fontId="2" fillId="33" borderId="50" xfId="0" applyNumberFormat="1" applyFont="1" applyFill="1" applyBorder="1" applyAlignment="1">
      <alignment vertical="center"/>
    </xf>
    <xf numFmtId="1" fontId="2" fillId="33" borderId="51" xfId="0" applyNumberFormat="1" applyFont="1" applyFill="1" applyBorder="1" applyAlignment="1">
      <alignment horizontal="center" vertical="center"/>
    </xf>
    <xf numFmtId="178" fontId="2" fillId="33" borderId="52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left" vertical="center"/>
    </xf>
    <xf numFmtId="0" fontId="2" fillId="33" borderId="52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2" xfId="0" applyNumberFormat="1" applyFont="1" applyFill="1" applyBorder="1" applyAlignment="1">
      <alignment horizontal="center" vertical="center"/>
    </xf>
    <xf numFmtId="174" fontId="2" fillId="33" borderId="52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2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1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vertical="center"/>
    </xf>
    <xf numFmtId="173" fontId="2" fillId="33" borderId="53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vertical="center"/>
    </xf>
    <xf numFmtId="173" fontId="2" fillId="33" borderId="55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48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56" xfId="0" applyNumberFormat="1" applyFont="1" applyFill="1" applyBorder="1" applyAlignment="1">
      <alignment horizontal="center" vertical="center"/>
    </xf>
    <xf numFmtId="14" fontId="2" fillId="33" borderId="41" xfId="0" applyNumberFormat="1" applyFont="1" applyFill="1" applyBorder="1" applyAlignment="1">
      <alignment horizontal="center" vertical="center"/>
    </xf>
    <xf numFmtId="182" fontId="2" fillId="33" borderId="57" xfId="0" applyNumberFormat="1" applyFont="1" applyFill="1" applyBorder="1" applyAlignment="1">
      <alignment horizontal="right" vertical="center"/>
    </xf>
    <xf numFmtId="182" fontId="2" fillId="33" borderId="58" xfId="0" applyNumberFormat="1" applyFont="1" applyFill="1" applyBorder="1" applyAlignment="1">
      <alignment horizontal="right" vertical="center"/>
    </xf>
    <xf numFmtId="182" fontId="2" fillId="33" borderId="57" xfId="0" applyNumberFormat="1" applyFont="1" applyFill="1" applyBorder="1" applyAlignment="1">
      <alignment vertical="center"/>
    </xf>
    <xf numFmtId="182" fontId="2" fillId="33" borderId="58" xfId="0" applyNumberFormat="1" applyFont="1" applyFill="1" applyBorder="1" applyAlignment="1">
      <alignment vertical="center"/>
    </xf>
    <xf numFmtId="182" fontId="2" fillId="33" borderId="58" xfId="0" applyNumberFormat="1" applyFont="1" applyFill="1" applyBorder="1" applyAlignment="1">
      <alignment horizontal="left" vertical="center"/>
    </xf>
    <xf numFmtId="182" fontId="2" fillId="33" borderId="48" xfId="0" applyNumberFormat="1" applyFont="1" applyFill="1" applyBorder="1" applyAlignment="1">
      <alignment vertical="center"/>
    </xf>
    <xf numFmtId="182" fontId="2" fillId="33" borderId="59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60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44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45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7" fillId="33" borderId="42" xfId="0" applyNumberFormat="1" applyFont="1" applyFill="1" applyBorder="1" applyAlignment="1">
      <alignment horizontal="left" vertical="center"/>
    </xf>
    <xf numFmtId="182" fontId="7" fillId="33" borderId="45" xfId="0" applyNumberFormat="1" applyFont="1" applyFill="1" applyBorder="1" applyAlignment="1">
      <alignment horizontal="left" vertical="center"/>
    </xf>
    <xf numFmtId="182" fontId="7" fillId="33" borderId="46" xfId="0" applyNumberFormat="1" applyFont="1" applyFill="1" applyBorder="1" applyAlignment="1">
      <alignment horizontal="left" vertical="center"/>
    </xf>
    <xf numFmtId="182" fontId="2" fillId="33" borderId="46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63" xfId="0" applyNumberFormat="1" applyFont="1" applyFill="1" applyBorder="1" applyAlignment="1">
      <alignment horizontal="center" vertical="center"/>
    </xf>
    <xf numFmtId="14" fontId="2" fillId="33" borderId="64" xfId="0" applyNumberFormat="1" applyFont="1" applyFill="1" applyBorder="1" applyAlignment="1">
      <alignment horizontal="center" vertical="center"/>
    </xf>
    <xf numFmtId="49" fontId="2" fillId="33" borderId="65" xfId="0" applyNumberFormat="1" applyFont="1" applyFill="1" applyBorder="1" applyAlignment="1">
      <alignment horizontal="left" vertical="center"/>
    </xf>
    <xf numFmtId="0" fontId="2" fillId="33" borderId="65" xfId="0" applyNumberFormat="1" applyFont="1" applyFill="1" applyBorder="1" applyAlignment="1">
      <alignment horizontal="left" vertical="center"/>
    </xf>
    <xf numFmtId="182" fontId="2" fillId="33" borderId="66" xfId="0" applyNumberFormat="1" applyFont="1" applyFill="1" applyBorder="1" applyAlignment="1">
      <alignment vertical="center"/>
    </xf>
    <xf numFmtId="38" fontId="2" fillId="33" borderId="67" xfId="0" applyNumberFormat="1" applyFont="1" applyFill="1" applyBorder="1" applyAlignment="1">
      <alignment horizontal="center" vertical="center"/>
    </xf>
    <xf numFmtId="182" fontId="2" fillId="33" borderId="68" xfId="0" applyNumberFormat="1" applyFont="1" applyFill="1" applyBorder="1" applyAlignment="1">
      <alignment horizontal="right" vertical="center"/>
    </xf>
    <xf numFmtId="182" fontId="2" fillId="33" borderId="65" xfId="0" applyNumberFormat="1" applyFont="1" applyFill="1" applyBorder="1" applyAlignment="1">
      <alignment horizontal="right" vertical="center"/>
    </xf>
    <xf numFmtId="182" fontId="2" fillId="33" borderId="69" xfId="0" applyNumberFormat="1" applyFont="1" applyFill="1" applyBorder="1" applyAlignment="1">
      <alignment horizontal="right" vertical="center"/>
    </xf>
    <xf numFmtId="182" fontId="2" fillId="33" borderId="70" xfId="0" applyNumberFormat="1" applyFont="1" applyFill="1" applyBorder="1" applyAlignment="1">
      <alignment horizontal="right" vertical="center"/>
    </xf>
    <xf numFmtId="182" fontId="2" fillId="33" borderId="66" xfId="0" applyNumberFormat="1" applyFont="1" applyFill="1" applyBorder="1" applyAlignment="1">
      <alignment horizontal="right" vertical="center"/>
    </xf>
    <xf numFmtId="4" fontId="2" fillId="35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horizontal="right" vertical="center" wrapText="1"/>
    </xf>
    <xf numFmtId="0" fontId="32" fillId="0" borderId="0" xfId="46" applyFont="1">
      <alignment/>
      <protection/>
    </xf>
    <xf numFmtId="14" fontId="33" fillId="0" borderId="0" xfId="46" applyNumberFormat="1" applyFont="1" applyAlignment="1">
      <alignment horizontal="right" vertical="top" wrapText="1"/>
      <protection/>
    </xf>
    <xf numFmtId="14" fontId="32" fillId="0" borderId="0" xfId="46" applyNumberFormat="1" applyFont="1">
      <alignment/>
      <protection/>
    </xf>
    <xf numFmtId="0" fontId="32" fillId="0" borderId="0" xfId="46" applyFont="1" applyAlignment="1">
      <alignment horizontal="right" vertical="center"/>
      <protection/>
    </xf>
    <xf numFmtId="0" fontId="32" fillId="0" borderId="0" xfId="46" applyFont="1" applyAlignment="1">
      <alignment vertical="center"/>
      <protection/>
    </xf>
    <xf numFmtId="183" fontId="32" fillId="0" borderId="0" xfId="46" applyNumberFormat="1" applyFont="1" applyAlignment="1">
      <alignment vertical="center"/>
      <protection/>
    </xf>
    <xf numFmtId="0" fontId="33" fillId="40" borderId="71" xfId="46" applyFont="1" applyFill="1" applyBorder="1" applyAlignment="1">
      <alignment vertical="center"/>
      <protection/>
    </xf>
    <xf numFmtId="190" fontId="33" fillId="40" borderId="71" xfId="46" applyNumberFormat="1" applyFont="1" applyFill="1" applyBorder="1" applyAlignment="1">
      <alignment horizontal="right" vertical="center"/>
      <protection/>
    </xf>
    <xf numFmtId="183" fontId="33" fillId="40" borderId="72" xfId="46" applyNumberFormat="1" applyFont="1" applyFill="1" applyBorder="1" applyAlignment="1">
      <alignment horizontal="right" vertical="center"/>
      <protection/>
    </xf>
    <xf numFmtId="0" fontId="32" fillId="0" borderId="0" xfId="46" applyFont="1" applyAlignment="1">
      <alignment horizontal="left" vertical="center" indent="5"/>
      <protection/>
    </xf>
    <xf numFmtId="0" fontId="32" fillId="0" borderId="0" xfId="46" applyFont="1" applyAlignment="1">
      <alignment/>
      <protection/>
    </xf>
    <xf numFmtId="14" fontId="32" fillId="0" borderId="0" xfId="46" applyNumberFormat="1" applyFont="1" applyAlignment="1">
      <alignment vertical="center"/>
      <protection/>
    </xf>
    <xf numFmtId="183" fontId="2" fillId="34" borderId="43" xfId="0" applyNumberFormat="1" applyFont="1" applyFill="1" applyBorder="1" applyAlignment="1">
      <alignment horizontal="right" vertical="center"/>
    </xf>
    <xf numFmtId="183" fontId="2" fillId="33" borderId="62" xfId="0" applyNumberFormat="1" applyFont="1" applyFill="1" applyBorder="1" applyAlignment="1">
      <alignment horizontal="right" vertical="center"/>
    </xf>
    <xf numFmtId="183" fontId="2" fillId="33" borderId="58" xfId="0" applyNumberFormat="1" applyFont="1" applyFill="1" applyBorder="1" applyAlignment="1">
      <alignment horizontal="right" vertical="center"/>
    </xf>
    <xf numFmtId="1" fontId="2" fillId="38" borderId="73" xfId="0" applyNumberFormat="1" applyFont="1" applyFill="1" applyBorder="1" applyAlignment="1">
      <alignment horizontal="center" vertical="center"/>
    </xf>
    <xf numFmtId="1" fontId="2" fillId="38" borderId="74" xfId="0" applyNumberFormat="1" applyFont="1" applyFill="1" applyBorder="1" applyAlignment="1">
      <alignment horizontal="center" vertical="center"/>
    </xf>
    <xf numFmtId="1" fontId="2" fillId="38" borderId="75" xfId="0" applyNumberFormat="1" applyFont="1" applyFill="1" applyBorder="1" applyAlignment="1">
      <alignment horizontal="center" vertical="center"/>
    </xf>
    <xf numFmtId="1" fontId="2" fillId="38" borderId="76" xfId="0" applyNumberFormat="1" applyFont="1" applyFill="1" applyBorder="1" applyAlignment="1">
      <alignment horizontal="center" vertical="center"/>
    </xf>
    <xf numFmtId="193" fontId="3" fillId="33" borderId="12" xfId="0" applyNumberFormat="1" applyFont="1" applyFill="1" applyBorder="1" applyAlignment="1">
      <alignment vertical="center"/>
    </xf>
    <xf numFmtId="2" fontId="3" fillId="33" borderId="43" xfId="0" applyNumberFormat="1" applyFont="1" applyFill="1" applyBorder="1" applyAlignment="1">
      <alignment vertical="center"/>
    </xf>
    <xf numFmtId="2" fontId="54" fillId="33" borderId="43" xfId="0" applyNumberFormat="1" applyFont="1" applyFill="1" applyBorder="1" applyAlignment="1">
      <alignment vertical="center"/>
    </xf>
    <xf numFmtId="173" fontId="3" fillId="33" borderId="12" xfId="0" applyNumberFormat="1" applyFont="1" applyFill="1" applyBorder="1" applyAlignment="1">
      <alignment vertical="center"/>
    </xf>
    <xf numFmtId="193" fontId="13" fillId="0" borderId="0" xfId="0" applyNumberFormat="1" applyFont="1" applyAlignment="1">
      <alignment vertical="top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77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78" xfId="0" applyNumberFormat="1" applyFont="1" applyFill="1" applyBorder="1" applyAlignment="1">
      <alignment horizontal="center" vertical="center" wrapText="1"/>
    </xf>
    <xf numFmtId="0" fontId="2" fillId="37" borderId="79" xfId="0" applyNumberFormat="1" applyFont="1" applyFill="1" applyBorder="1" applyAlignment="1">
      <alignment horizontal="center" vertical="center" wrapText="1"/>
    </xf>
    <xf numFmtId="0" fontId="2" fillId="37" borderId="80" xfId="0" applyNumberFormat="1" applyFont="1" applyFill="1" applyBorder="1" applyAlignment="1">
      <alignment horizontal="center" vertical="center" wrapText="1"/>
    </xf>
    <xf numFmtId="0" fontId="2" fillId="37" borderId="81" xfId="0" applyNumberFormat="1" applyFont="1" applyFill="1" applyBorder="1" applyAlignment="1">
      <alignment horizontal="center" vertical="center" wrapText="1"/>
    </xf>
    <xf numFmtId="0" fontId="2" fillId="37" borderId="82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4" xfId="0" applyNumberFormat="1" applyFont="1" applyFill="1" applyBorder="1" applyAlignment="1">
      <alignment horizontal="center" vertical="center" wrapText="1"/>
    </xf>
    <xf numFmtId="173" fontId="3" fillId="34" borderId="85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86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87" xfId="0" applyNumberFormat="1" applyFont="1" applyFill="1" applyBorder="1" applyAlignment="1">
      <alignment horizontal="center" vertical="center"/>
    </xf>
    <xf numFmtId="0" fontId="2" fillId="41" borderId="88" xfId="0" applyNumberFormat="1" applyFont="1" applyFill="1" applyBorder="1" applyAlignment="1">
      <alignment horizontal="center" vertical="center"/>
    </xf>
    <xf numFmtId="0" fontId="2" fillId="41" borderId="89" xfId="0" applyNumberFormat="1" applyFont="1" applyFill="1" applyBorder="1" applyAlignment="1">
      <alignment horizontal="center" vertical="center"/>
    </xf>
    <xf numFmtId="38" fontId="2" fillId="37" borderId="87" xfId="0" applyNumberFormat="1" applyFont="1" applyFill="1" applyBorder="1" applyAlignment="1">
      <alignment horizontal="center" vertical="center"/>
    </xf>
    <xf numFmtId="38" fontId="2" fillId="37" borderId="88" xfId="0" applyNumberFormat="1" applyFont="1" applyFill="1" applyBorder="1" applyAlignment="1">
      <alignment horizontal="center" vertical="center"/>
    </xf>
    <xf numFmtId="38" fontId="2" fillId="37" borderId="90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91" xfId="0" applyNumberFormat="1" applyFont="1" applyFill="1" applyBorder="1" applyAlignment="1">
      <alignment horizontal="center" vertical="center" wrapText="1"/>
    </xf>
    <xf numFmtId="49" fontId="3" fillId="35" borderId="86" xfId="0" applyNumberFormat="1" applyFont="1" applyFill="1" applyBorder="1" applyAlignment="1">
      <alignment horizontal="left" vertical="center"/>
    </xf>
    <xf numFmtId="0" fontId="32" fillId="0" borderId="0" xfId="46" applyFont="1" applyAlignment="1">
      <alignment horizontal="center"/>
      <protection/>
    </xf>
    <xf numFmtId="0" fontId="55" fillId="0" borderId="0" xfId="46" applyFont="1" applyAlignment="1">
      <alignment horizontal="left" vertical="center" indent="5"/>
      <protection/>
    </xf>
    <xf numFmtId="0" fontId="56" fillId="0" borderId="0" xfId="46" applyFont="1" applyAlignment="1">
      <alignment horizontal="left" vertical="center" indent="5"/>
      <protection/>
    </xf>
    <xf numFmtId="0" fontId="32" fillId="0" borderId="0" xfId="46" applyFont="1" applyAlignment="1">
      <alignment horizontal="left" indent="5"/>
      <protection/>
    </xf>
    <xf numFmtId="0" fontId="32" fillId="0" borderId="0" xfId="46" applyFont="1" applyAlignment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1638300</xdr:colOff>
      <xdr:row>0</xdr:row>
      <xdr:rowOff>9525</xdr:rowOff>
    </xdr:from>
    <xdr:to>
      <xdr:col>7</xdr:col>
      <xdr:colOff>1695450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445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7</xdr:col>
      <xdr:colOff>2143125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="50" zoomScaleNormal="50" zoomScalePageLayoutView="0" workbookViewId="0" topLeftCell="A1">
      <selection activeCell="R18" sqref="R18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9.1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91" t="s">
        <v>0</v>
      </c>
      <c r="C1" s="191"/>
      <c r="D1" s="191" t="s">
        <v>1</v>
      </c>
      <c r="E1" s="191"/>
      <c r="F1" s="3" t="s">
        <v>2</v>
      </c>
      <c r="G1" s="4">
        <v>41609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1084.11</v>
      </c>
      <c r="Q1" s="10" t="s">
        <v>5</v>
      </c>
      <c r="R1" s="157">
        <f>SUM(R11:R30)</f>
        <v>792.46</v>
      </c>
    </row>
    <row r="2" spans="1:18" ht="57.75" customHeight="1">
      <c r="A2" s="2"/>
      <c r="B2" s="191" t="s">
        <v>6</v>
      </c>
      <c r="C2" s="191"/>
      <c r="D2" s="191" t="s">
        <v>7</v>
      </c>
      <c r="E2" s="191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157"/>
    </row>
    <row r="3" spans="1:18" ht="35.25" customHeight="1">
      <c r="A3" s="2"/>
      <c r="B3" s="191" t="s">
        <v>10</v>
      </c>
      <c r="C3" s="191"/>
      <c r="D3" s="191" t="s">
        <v>9</v>
      </c>
      <c r="E3" s="191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157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57"/>
    </row>
    <row r="5" spans="1:18" ht="43.5" customHeight="1">
      <c r="A5" s="2"/>
      <c r="B5" s="28" t="s">
        <v>13</v>
      </c>
      <c r="C5" s="29"/>
      <c r="D5" s="30">
        <v>8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77" t="s">
        <v>15</v>
      </c>
      <c r="O5" s="178"/>
      <c r="P5" s="32">
        <f>P1-P2-P3</f>
        <v>1084.11</v>
      </c>
      <c r="Q5" s="10"/>
      <c r="R5" s="157">
        <f>R1</f>
        <v>792.46</v>
      </c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79" t="s">
        <v>18</v>
      </c>
      <c r="B7" s="180"/>
      <c r="C7" s="181"/>
      <c r="D7" s="182" t="s">
        <v>19</v>
      </c>
      <c r="E7" s="183"/>
      <c r="F7" s="184"/>
      <c r="G7" s="44">
        <f aca="true" t="shared" si="0" ref="G7:O7">SUM(G11:G30)</f>
        <v>0</v>
      </c>
      <c r="H7" s="45">
        <f t="shared" si="0"/>
        <v>0</v>
      </c>
      <c r="I7" s="46">
        <f t="shared" si="0"/>
        <v>0</v>
      </c>
      <c r="J7" s="46">
        <f t="shared" si="0"/>
        <v>858.9</v>
      </c>
      <c r="K7" s="46">
        <f t="shared" si="0"/>
        <v>0</v>
      </c>
      <c r="L7" s="46">
        <f t="shared" si="0"/>
        <v>0</v>
      </c>
      <c r="M7" s="47">
        <f t="shared" si="0"/>
        <v>225.21</v>
      </c>
      <c r="N7" s="48">
        <f t="shared" si="0"/>
        <v>1084.1100000000001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85"/>
      <c r="B8" s="186" t="s">
        <v>20</v>
      </c>
      <c r="C8" s="186" t="s">
        <v>21</v>
      </c>
      <c r="D8" s="187" t="s">
        <v>22</v>
      </c>
      <c r="E8" s="186" t="s">
        <v>23</v>
      </c>
      <c r="F8" s="188" t="s">
        <v>24</v>
      </c>
      <c r="G8" s="189" t="s">
        <v>25</v>
      </c>
      <c r="H8" s="171" t="s">
        <v>26</v>
      </c>
      <c r="I8" s="172" t="s">
        <v>27</v>
      </c>
      <c r="J8" s="172" t="s">
        <v>28</v>
      </c>
      <c r="K8" s="172" t="s">
        <v>29</v>
      </c>
      <c r="L8" s="173" t="s">
        <v>30</v>
      </c>
      <c r="M8" s="174"/>
      <c r="N8" s="175" t="s">
        <v>4</v>
      </c>
      <c r="O8" s="162" t="s">
        <v>31</v>
      </c>
      <c r="P8" s="163" t="s">
        <v>32</v>
      </c>
      <c r="Q8" s="51"/>
      <c r="R8" s="164" t="s">
        <v>75</v>
      </c>
    </row>
    <row r="9" spans="1:18" ht="36" customHeight="1">
      <c r="A9" s="185"/>
      <c r="B9" s="186"/>
      <c r="C9" s="186"/>
      <c r="D9" s="187"/>
      <c r="E9" s="186"/>
      <c r="F9" s="188"/>
      <c r="G9" s="190"/>
      <c r="H9" s="171"/>
      <c r="I9" s="172"/>
      <c r="J9" s="172"/>
      <c r="K9" s="172"/>
      <c r="L9" s="167" t="s">
        <v>34</v>
      </c>
      <c r="M9" s="169" t="s">
        <v>35</v>
      </c>
      <c r="N9" s="176"/>
      <c r="O9" s="162"/>
      <c r="P9" s="163"/>
      <c r="Q9" s="51"/>
      <c r="R9" s="165"/>
    </row>
    <row r="10" spans="1:18" ht="37.5" customHeight="1" thickBot="1" thickTop="1">
      <c r="A10" s="185"/>
      <c r="B10" s="186"/>
      <c r="C10" s="186"/>
      <c r="D10" s="187"/>
      <c r="E10" s="186"/>
      <c r="F10" s="188"/>
      <c r="G10" s="52" t="s">
        <v>36</v>
      </c>
      <c r="H10" s="171"/>
      <c r="I10" s="172"/>
      <c r="J10" s="172"/>
      <c r="K10" s="172"/>
      <c r="L10" s="168"/>
      <c r="M10" s="170"/>
      <c r="N10" s="176"/>
      <c r="O10" s="162"/>
      <c r="P10" s="163"/>
      <c r="Q10" s="51"/>
      <c r="R10" s="166"/>
    </row>
    <row r="11" spans="1:18" ht="30" customHeight="1" thickTop="1">
      <c r="A11" s="53">
        <v>1</v>
      </c>
      <c r="B11" s="103">
        <v>41617</v>
      </c>
      <c r="C11" s="54" t="s">
        <v>68</v>
      </c>
      <c r="D11" s="55" t="s">
        <v>46</v>
      </c>
      <c r="E11" s="55" t="s">
        <v>69</v>
      </c>
      <c r="F11" s="107">
        <v>150</v>
      </c>
      <c r="G11" s="56"/>
      <c r="H11" s="111"/>
      <c r="I11" s="112"/>
      <c r="J11" s="112">
        <v>150</v>
      </c>
      <c r="K11" s="113"/>
      <c r="L11" s="114"/>
      <c r="M11" s="105"/>
      <c r="N11" s="68">
        <f>SUM(H11:M11)</f>
        <v>150</v>
      </c>
      <c r="O11" s="57"/>
      <c r="P11" s="58"/>
      <c r="Q11" s="51"/>
      <c r="R11" s="59">
        <v>110.26</v>
      </c>
    </row>
    <row r="12" spans="1:18" ht="30" customHeight="1">
      <c r="A12" s="153">
        <v>2</v>
      </c>
      <c r="B12" s="125">
        <v>41609</v>
      </c>
      <c r="C12" s="126" t="s">
        <v>70</v>
      </c>
      <c r="D12" s="127" t="s">
        <v>46</v>
      </c>
      <c r="E12" s="127" t="s">
        <v>69</v>
      </c>
      <c r="F12" s="128">
        <v>150</v>
      </c>
      <c r="G12" s="129"/>
      <c r="H12" s="130"/>
      <c r="I12" s="131"/>
      <c r="J12" s="131">
        <v>150</v>
      </c>
      <c r="K12" s="132"/>
      <c r="L12" s="133"/>
      <c r="M12" s="134"/>
      <c r="N12" s="68">
        <f aca="true" t="shared" si="1" ref="N12:N30">SUM(H12:M12)</f>
        <v>150</v>
      </c>
      <c r="O12" s="135"/>
      <c r="P12" s="136"/>
      <c r="Q12" s="51"/>
      <c r="R12" s="137">
        <v>108.8</v>
      </c>
    </row>
    <row r="13" spans="1:18" ht="30" customHeight="1">
      <c r="A13" s="155">
        <v>3</v>
      </c>
      <c r="B13" s="104">
        <v>41609</v>
      </c>
      <c r="C13" s="62" t="s">
        <v>70</v>
      </c>
      <c r="D13" s="63" t="s">
        <v>47</v>
      </c>
      <c r="E13" s="63" t="s">
        <v>69</v>
      </c>
      <c r="F13" s="108">
        <v>15.98</v>
      </c>
      <c r="G13" s="64"/>
      <c r="H13" s="115"/>
      <c r="I13" s="116"/>
      <c r="J13" s="116"/>
      <c r="K13" s="117"/>
      <c r="L13" s="118"/>
      <c r="M13" s="106">
        <v>15.98</v>
      </c>
      <c r="N13" s="68">
        <f t="shared" si="1"/>
        <v>15.98</v>
      </c>
      <c r="O13" s="69"/>
      <c r="P13" s="70"/>
      <c r="Q13" s="51"/>
      <c r="R13" s="71">
        <v>11.59</v>
      </c>
    </row>
    <row r="14" spans="1:18" ht="30" customHeight="1">
      <c r="A14" s="154">
        <v>4</v>
      </c>
      <c r="B14" s="104">
        <v>41609</v>
      </c>
      <c r="C14" s="62" t="s">
        <v>68</v>
      </c>
      <c r="D14" s="63" t="s">
        <v>47</v>
      </c>
      <c r="E14" s="63" t="s">
        <v>69</v>
      </c>
      <c r="F14" s="108">
        <v>5.93</v>
      </c>
      <c r="G14" s="64"/>
      <c r="H14" s="115"/>
      <c r="I14" s="116"/>
      <c r="J14" s="116"/>
      <c r="K14" s="117"/>
      <c r="L14" s="118"/>
      <c r="M14" s="106">
        <v>5.93</v>
      </c>
      <c r="N14" s="68">
        <f t="shared" si="1"/>
        <v>5.93</v>
      </c>
      <c r="O14" s="69"/>
      <c r="P14" s="70"/>
      <c r="Q14" s="51"/>
      <c r="R14" s="72">
        <v>4.3</v>
      </c>
    </row>
    <row r="15" spans="1:18" ht="30" customHeight="1">
      <c r="A15" s="155">
        <v>5</v>
      </c>
      <c r="B15" s="104">
        <v>41609</v>
      </c>
      <c r="C15" s="62" t="s">
        <v>68</v>
      </c>
      <c r="D15" s="63" t="s">
        <v>47</v>
      </c>
      <c r="E15" s="63" t="s">
        <v>69</v>
      </c>
      <c r="F15" s="108">
        <v>13.44</v>
      </c>
      <c r="G15" s="64"/>
      <c r="H15" s="115"/>
      <c r="I15" s="116"/>
      <c r="J15" s="119"/>
      <c r="K15" s="117"/>
      <c r="L15" s="118"/>
      <c r="M15" s="106">
        <v>13.44</v>
      </c>
      <c r="N15" s="68">
        <f t="shared" si="1"/>
        <v>13.44</v>
      </c>
      <c r="O15" s="69"/>
      <c r="P15" s="70"/>
      <c r="Q15" s="51"/>
      <c r="R15" s="70">
        <v>9.75</v>
      </c>
    </row>
    <row r="16" spans="1:18" ht="30" customHeight="1">
      <c r="A16" s="154">
        <v>6</v>
      </c>
      <c r="B16" s="104">
        <v>41617</v>
      </c>
      <c r="C16" s="62" t="s">
        <v>68</v>
      </c>
      <c r="D16" s="63" t="s">
        <v>47</v>
      </c>
      <c r="E16" s="63" t="s">
        <v>74</v>
      </c>
      <c r="F16" s="108">
        <v>12.86</v>
      </c>
      <c r="G16" s="64"/>
      <c r="H16" s="115"/>
      <c r="I16" s="116"/>
      <c r="J16" s="119"/>
      <c r="K16" s="117"/>
      <c r="L16" s="118"/>
      <c r="M16" s="106">
        <v>22.86</v>
      </c>
      <c r="N16" s="68">
        <f t="shared" si="1"/>
        <v>22.86</v>
      </c>
      <c r="O16" s="69"/>
      <c r="P16" s="70"/>
      <c r="Q16" s="51"/>
      <c r="R16" s="73">
        <v>16.8</v>
      </c>
    </row>
    <row r="17" spans="1:18" ht="30" customHeight="1">
      <c r="A17" s="155">
        <v>7</v>
      </c>
      <c r="B17" s="104">
        <v>41622</v>
      </c>
      <c r="C17" s="62" t="s">
        <v>68</v>
      </c>
      <c r="D17" s="63" t="s">
        <v>46</v>
      </c>
      <c r="E17" s="63" t="s">
        <v>74</v>
      </c>
      <c r="F17" s="108">
        <v>167</v>
      </c>
      <c r="G17" s="64"/>
      <c r="H17" s="115"/>
      <c r="I17" s="116"/>
      <c r="J17" s="116"/>
      <c r="K17" s="120"/>
      <c r="L17" s="118"/>
      <c r="M17" s="106">
        <v>167</v>
      </c>
      <c r="N17" s="68">
        <f>SUM(H17:M17)</f>
        <v>167</v>
      </c>
      <c r="O17" s="69"/>
      <c r="P17" s="70"/>
      <c r="Q17" s="51"/>
      <c r="R17" s="70">
        <v>122.2</v>
      </c>
    </row>
    <row r="18" spans="1:18" ht="30" customHeight="1">
      <c r="A18" s="153">
        <v>8</v>
      </c>
      <c r="B18" s="104">
        <v>41615</v>
      </c>
      <c r="C18" s="62" t="s">
        <v>68</v>
      </c>
      <c r="D18" s="63" t="s">
        <v>79</v>
      </c>
      <c r="E18" s="63" t="s">
        <v>69</v>
      </c>
      <c r="F18" s="108">
        <v>558.9</v>
      </c>
      <c r="G18" s="64"/>
      <c r="H18" s="115"/>
      <c r="I18" s="116"/>
      <c r="J18" s="116">
        <v>558.9</v>
      </c>
      <c r="K18" s="120"/>
      <c r="L18" s="118"/>
      <c r="M18" s="106"/>
      <c r="N18" s="68">
        <f>SUM(H18:M18)</f>
        <v>558.9</v>
      </c>
      <c r="O18" s="69"/>
      <c r="P18" s="70"/>
      <c r="Q18" s="51"/>
      <c r="R18" s="70">
        <v>408.76</v>
      </c>
    </row>
    <row r="19" spans="1:18" ht="30" customHeight="1">
      <c r="A19" s="155">
        <v>9</v>
      </c>
      <c r="B19" s="104"/>
      <c r="C19" s="62"/>
      <c r="D19" s="63"/>
      <c r="E19" s="63"/>
      <c r="F19" s="108"/>
      <c r="G19" s="64"/>
      <c r="H19" s="115"/>
      <c r="I19" s="116"/>
      <c r="J19" s="116"/>
      <c r="K19" s="120"/>
      <c r="L19" s="118"/>
      <c r="M19" s="106"/>
      <c r="N19" s="68">
        <f t="shared" si="1"/>
        <v>0</v>
      </c>
      <c r="O19" s="69"/>
      <c r="P19" s="70"/>
      <c r="Q19" s="51"/>
      <c r="R19" s="70"/>
    </row>
    <row r="20" spans="1:18" ht="30" customHeight="1">
      <c r="A20" s="156">
        <v>10</v>
      </c>
      <c r="B20" s="104"/>
      <c r="C20" s="62"/>
      <c r="D20" s="63"/>
      <c r="E20" s="63"/>
      <c r="F20" s="109"/>
      <c r="G20" s="64"/>
      <c r="H20" s="115"/>
      <c r="I20" s="116"/>
      <c r="J20" s="116"/>
      <c r="K20" s="120"/>
      <c r="L20" s="118"/>
      <c r="M20" s="106"/>
      <c r="N20" s="68">
        <f t="shared" si="1"/>
        <v>0</v>
      </c>
      <c r="O20" s="69"/>
      <c r="P20" s="70"/>
      <c r="Q20" s="51"/>
      <c r="R20" s="70"/>
    </row>
    <row r="21" spans="1:18" ht="30" customHeight="1">
      <c r="A21" s="124">
        <v>11</v>
      </c>
      <c r="B21" s="104"/>
      <c r="C21" s="62"/>
      <c r="D21" s="63"/>
      <c r="E21" s="63"/>
      <c r="F21" s="109"/>
      <c r="G21" s="64"/>
      <c r="H21" s="115"/>
      <c r="I21" s="116"/>
      <c r="J21" s="116"/>
      <c r="K21" s="120"/>
      <c r="L21" s="118"/>
      <c r="M21" s="106"/>
      <c r="N21" s="68">
        <f t="shared" si="1"/>
        <v>0</v>
      </c>
      <c r="O21" s="69"/>
      <c r="P21" s="70"/>
      <c r="Q21" s="51"/>
      <c r="R21" s="70"/>
    </row>
    <row r="22" spans="1:18" ht="30" customHeight="1">
      <c r="A22" s="154">
        <v>12</v>
      </c>
      <c r="B22" s="104"/>
      <c r="C22" s="62"/>
      <c r="D22" s="63"/>
      <c r="E22" s="63"/>
      <c r="F22" s="109"/>
      <c r="G22" s="64"/>
      <c r="H22" s="115"/>
      <c r="I22" s="116"/>
      <c r="J22" s="117"/>
      <c r="K22" s="121"/>
      <c r="L22" s="118"/>
      <c r="M22" s="106"/>
      <c r="N22" s="68">
        <f t="shared" si="1"/>
        <v>0</v>
      </c>
      <c r="O22" s="69"/>
      <c r="P22" s="70"/>
      <c r="Q22" s="51"/>
      <c r="R22" s="70"/>
    </row>
    <row r="23" spans="1:18" ht="30" customHeight="1">
      <c r="A23" s="155">
        <v>13</v>
      </c>
      <c r="B23" s="104"/>
      <c r="C23" s="62"/>
      <c r="D23" s="63"/>
      <c r="E23" s="63"/>
      <c r="F23" s="109"/>
      <c r="G23" s="64"/>
      <c r="H23" s="115"/>
      <c r="I23" s="116"/>
      <c r="J23" s="116"/>
      <c r="K23" s="117"/>
      <c r="L23" s="118"/>
      <c r="M23" s="106"/>
      <c r="N23" s="68">
        <f t="shared" si="1"/>
        <v>0</v>
      </c>
      <c r="O23" s="69"/>
      <c r="P23" s="70"/>
      <c r="Q23" s="51"/>
      <c r="R23" s="70"/>
    </row>
    <row r="24" spans="1:18" ht="30" customHeight="1">
      <c r="A24" s="154">
        <v>14</v>
      </c>
      <c r="B24" s="104"/>
      <c r="C24" s="62"/>
      <c r="D24" s="63"/>
      <c r="E24" s="63"/>
      <c r="F24" s="108"/>
      <c r="G24" s="64"/>
      <c r="H24" s="115"/>
      <c r="I24" s="116"/>
      <c r="J24" s="117"/>
      <c r="K24" s="122"/>
      <c r="L24" s="118"/>
      <c r="M24" s="106"/>
      <c r="N24" s="68">
        <f t="shared" si="1"/>
        <v>0</v>
      </c>
      <c r="O24" s="69"/>
      <c r="P24" s="70"/>
      <c r="Q24" s="51"/>
      <c r="R24" s="70"/>
    </row>
    <row r="25" spans="1:18" ht="30" customHeight="1">
      <c r="A25" s="155">
        <v>15</v>
      </c>
      <c r="B25" s="104"/>
      <c r="C25" s="62"/>
      <c r="D25" s="63"/>
      <c r="E25" s="63"/>
      <c r="F25" s="108"/>
      <c r="G25" s="64"/>
      <c r="H25" s="115"/>
      <c r="I25" s="116"/>
      <c r="J25" s="117"/>
      <c r="K25" s="122"/>
      <c r="L25" s="118"/>
      <c r="M25" s="106"/>
      <c r="N25" s="68">
        <f t="shared" si="1"/>
        <v>0</v>
      </c>
      <c r="O25" s="69"/>
      <c r="P25" s="70"/>
      <c r="Q25" s="51"/>
      <c r="R25" s="70"/>
    </row>
    <row r="26" spans="1:18" ht="30" customHeight="1">
      <c r="A26" s="153">
        <v>16</v>
      </c>
      <c r="B26" s="104"/>
      <c r="C26" s="62"/>
      <c r="D26" s="63"/>
      <c r="E26" s="63"/>
      <c r="F26" s="108"/>
      <c r="G26" s="64"/>
      <c r="H26" s="115"/>
      <c r="I26" s="116"/>
      <c r="J26" s="117"/>
      <c r="K26" s="122"/>
      <c r="L26" s="118"/>
      <c r="M26" s="106"/>
      <c r="N26" s="68">
        <f t="shared" si="1"/>
        <v>0</v>
      </c>
      <c r="O26" s="69"/>
      <c r="P26" s="70"/>
      <c r="Q26" s="51"/>
      <c r="R26" s="70"/>
    </row>
    <row r="27" spans="1:18" ht="30" customHeight="1">
      <c r="A27" s="155">
        <v>17</v>
      </c>
      <c r="B27" s="104"/>
      <c r="C27" s="62"/>
      <c r="D27" s="63"/>
      <c r="E27" s="63"/>
      <c r="F27" s="108"/>
      <c r="G27" s="64"/>
      <c r="H27" s="115"/>
      <c r="I27" s="116"/>
      <c r="J27" s="117"/>
      <c r="K27" s="122"/>
      <c r="L27" s="118"/>
      <c r="M27" s="106"/>
      <c r="N27" s="68">
        <f t="shared" si="1"/>
        <v>0</v>
      </c>
      <c r="O27" s="69"/>
      <c r="P27" s="70"/>
      <c r="Q27" s="51"/>
      <c r="R27" s="70"/>
    </row>
    <row r="28" spans="1:18" ht="30" customHeight="1">
      <c r="A28" s="153">
        <v>18</v>
      </c>
      <c r="B28" s="104"/>
      <c r="C28" s="62"/>
      <c r="D28" s="63"/>
      <c r="E28" s="63"/>
      <c r="F28" s="108"/>
      <c r="G28" s="64"/>
      <c r="H28" s="115"/>
      <c r="I28" s="116"/>
      <c r="J28" s="117"/>
      <c r="K28" s="122"/>
      <c r="L28" s="118"/>
      <c r="M28" s="106"/>
      <c r="N28" s="68">
        <f t="shared" si="1"/>
        <v>0</v>
      </c>
      <c r="O28" s="69"/>
      <c r="P28" s="70"/>
      <c r="Q28" s="51"/>
      <c r="R28" s="70"/>
    </row>
    <row r="29" spans="1:18" ht="30" customHeight="1">
      <c r="A29" s="155">
        <v>19</v>
      </c>
      <c r="B29" s="104"/>
      <c r="C29" s="62"/>
      <c r="D29" s="63"/>
      <c r="E29" s="63"/>
      <c r="F29" s="108"/>
      <c r="G29" s="64"/>
      <c r="H29" s="115"/>
      <c r="I29" s="116"/>
      <c r="J29" s="117"/>
      <c r="K29" s="122"/>
      <c r="L29" s="118"/>
      <c r="M29" s="106"/>
      <c r="N29" s="68">
        <f t="shared" si="1"/>
        <v>0</v>
      </c>
      <c r="O29" s="69"/>
      <c r="P29" s="70">
        <f>IF(F29="Milano","X","")</f>
      </c>
      <c r="Q29" s="51"/>
      <c r="R29" s="70"/>
    </row>
    <row r="30" spans="1:18" ht="30" customHeight="1">
      <c r="A30" s="124">
        <v>20</v>
      </c>
      <c r="B30" s="104"/>
      <c r="C30" s="62"/>
      <c r="D30" s="63"/>
      <c r="E30" s="63"/>
      <c r="F30" s="108"/>
      <c r="G30" s="64"/>
      <c r="H30" s="115"/>
      <c r="I30" s="116"/>
      <c r="J30" s="117"/>
      <c r="K30" s="122"/>
      <c r="L30" s="118"/>
      <c r="M30" s="106"/>
      <c r="N30" s="68">
        <f t="shared" si="1"/>
        <v>0</v>
      </c>
      <c r="O30" s="69"/>
      <c r="P30" s="70">
        <f>IF(F30="Milano","X","")</f>
      </c>
      <c r="Q30" s="51"/>
      <c r="R30" s="70"/>
    </row>
    <row r="31" ht="30" customHeight="1"/>
    <row r="32" spans="1:18" ht="18.75" customHeight="1">
      <c r="A32" s="75"/>
      <c r="B32" s="76"/>
      <c r="C32" s="76"/>
      <c r="D32" s="76"/>
      <c r="E32" s="76"/>
      <c r="F32" s="110"/>
      <c r="G32" s="76"/>
      <c r="H32" s="76"/>
      <c r="I32" s="76"/>
      <c r="J32" s="76"/>
      <c r="K32" s="76"/>
      <c r="L32" s="76"/>
      <c r="M32" s="76"/>
      <c r="N32" s="77"/>
      <c r="O32" s="76"/>
      <c r="P32" s="76"/>
      <c r="Q32" s="78"/>
      <c r="R32" s="79"/>
    </row>
    <row r="33" spans="1:18" ht="18.75" customHeight="1">
      <c r="A33" s="80"/>
      <c r="B33" s="81"/>
      <c r="C33" s="82"/>
      <c r="D33" s="83"/>
      <c r="E33" s="84"/>
      <c r="F33" s="85"/>
      <c r="G33" s="86"/>
      <c r="H33" s="87"/>
      <c r="I33" s="87"/>
      <c r="J33" s="88"/>
      <c r="K33" s="88"/>
      <c r="L33" s="87"/>
      <c r="M33" s="87"/>
      <c r="N33" s="89"/>
      <c r="O33" s="90"/>
      <c r="P33" s="91"/>
      <c r="Q33" s="78"/>
      <c r="R33" s="5"/>
    </row>
    <row r="34" spans="1:18" ht="18.75" customHeight="1">
      <c r="A34" s="92"/>
      <c r="B34" s="93" t="s">
        <v>37</v>
      </c>
      <c r="C34" s="93"/>
      <c r="D34" s="93"/>
      <c r="E34" s="85"/>
      <c r="F34" s="85"/>
      <c r="G34" s="93" t="s">
        <v>38</v>
      </c>
      <c r="H34" s="93"/>
      <c r="I34" s="93"/>
      <c r="J34" s="85"/>
      <c r="K34" s="85"/>
      <c r="L34" s="93" t="s">
        <v>39</v>
      </c>
      <c r="M34" s="93"/>
      <c r="N34" s="94"/>
      <c r="O34" s="85"/>
      <c r="P34" s="91"/>
      <c r="Q34" s="78"/>
      <c r="R34" s="5"/>
    </row>
    <row r="35" spans="1:18" ht="18.75" customHeight="1">
      <c r="A35" s="92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95"/>
      <c r="O35" s="85"/>
      <c r="P35" s="91"/>
      <c r="Q35" s="78"/>
      <c r="R35" s="5"/>
    </row>
    <row r="36" spans="1:18" ht="18.75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  <c r="O36" s="97"/>
      <c r="P36" s="97"/>
      <c r="Q36" s="78"/>
      <c r="R36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zoomScale="50" zoomScaleNormal="50" zoomScalePageLayoutView="0" workbookViewId="0" topLeftCell="A4">
      <selection activeCell="S33" activeCellId="1" sqref="S22 S33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7.69921875" style="1" customWidth="1"/>
    <col min="20" max="16384" width="10.19921875" style="1" customWidth="1"/>
  </cols>
  <sheetData>
    <row r="1" spans="1:19" ht="65.25" customHeight="1">
      <c r="A1" s="2"/>
      <c r="B1" s="191" t="s">
        <v>0</v>
      </c>
      <c r="C1" s="191"/>
      <c r="D1" s="191" t="s">
        <v>1</v>
      </c>
      <c r="E1" s="191"/>
      <c r="F1" s="3" t="s">
        <v>2</v>
      </c>
      <c r="G1" s="4">
        <f>'Expense Value USD - Table 1'!G1</f>
        <v>41609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17637.3</v>
      </c>
      <c r="Q1" s="10" t="s">
        <v>5</v>
      </c>
      <c r="R1" s="160">
        <f>SUM(R11:R37)</f>
        <v>1356.86</v>
      </c>
      <c r="S1" s="157">
        <f>SUM(S11:S37)</f>
        <v>988.98</v>
      </c>
    </row>
    <row r="2" spans="1:19" ht="57.75" customHeight="1">
      <c r="A2" s="2"/>
      <c r="B2" s="191" t="s">
        <v>6</v>
      </c>
      <c r="C2" s="191"/>
      <c r="D2" s="191" t="s">
        <v>7</v>
      </c>
      <c r="E2" s="191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161"/>
    </row>
    <row r="3" spans="1:19" ht="35.25" customHeight="1">
      <c r="A3" s="2"/>
      <c r="B3" s="191" t="s">
        <v>10</v>
      </c>
      <c r="C3" s="191"/>
      <c r="D3" s="191" t="s">
        <v>9</v>
      </c>
      <c r="E3" s="191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161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61"/>
    </row>
    <row r="5" spans="1:19" ht="43.5" customHeight="1">
      <c r="A5" s="2"/>
      <c r="B5" s="28" t="s">
        <v>13</v>
      </c>
      <c r="C5" s="29"/>
      <c r="D5" s="30">
        <v>26</v>
      </c>
      <c r="E5" s="13" t="s">
        <v>63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77" t="s">
        <v>15</v>
      </c>
      <c r="O5" s="178"/>
      <c r="P5" s="32">
        <f>P1-P2-P3</f>
        <v>17637.3</v>
      </c>
      <c r="Q5" s="10"/>
      <c r="R5" s="160">
        <f>R1</f>
        <v>1356.86</v>
      </c>
      <c r="S5" s="157">
        <f>S1</f>
        <v>988.98</v>
      </c>
    </row>
    <row r="6" spans="1:18" ht="43.5" customHeight="1">
      <c r="A6" s="33"/>
      <c r="B6" s="34" t="s">
        <v>62</v>
      </c>
      <c r="C6" s="34"/>
      <c r="D6" s="99"/>
      <c r="E6" s="36">
        <v>13.17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79" t="s">
        <v>18</v>
      </c>
      <c r="B7" s="180"/>
      <c r="C7" s="181"/>
      <c r="D7" s="182" t="s">
        <v>19</v>
      </c>
      <c r="E7" s="183"/>
      <c r="F7" s="184"/>
      <c r="G7" s="44">
        <f aca="true" t="shared" si="0" ref="G7:O7">SUM(G11:G37)</f>
        <v>0</v>
      </c>
      <c r="H7" s="45">
        <f t="shared" si="0"/>
        <v>0</v>
      </c>
      <c r="I7" s="46">
        <f t="shared" si="0"/>
        <v>0</v>
      </c>
      <c r="J7" s="46">
        <f t="shared" si="0"/>
        <v>3580</v>
      </c>
      <c r="K7" s="46">
        <f t="shared" si="0"/>
        <v>0</v>
      </c>
      <c r="L7" s="46">
        <f t="shared" si="0"/>
        <v>5366</v>
      </c>
      <c r="M7" s="47">
        <f t="shared" si="0"/>
        <v>8691.3</v>
      </c>
      <c r="N7" s="49">
        <f t="shared" si="0"/>
        <v>17637.3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85"/>
      <c r="B8" s="186" t="s">
        <v>20</v>
      </c>
      <c r="C8" s="186" t="s">
        <v>21</v>
      </c>
      <c r="D8" s="187" t="s">
        <v>22</v>
      </c>
      <c r="E8" s="186" t="s">
        <v>23</v>
      </c>
      <c r="F8" s="188" t="s">
        <v>24</v>
      </c>
      <c r="G8" s="189" t="s">
        <v>25</v>
      </c>
      <c r="H8" s="171" t="s">
        <v>26</v>
      </c>
      <c r="I8" s="172" t="s">
        <v>27</v>
      </c>
      <c r="J8" s="172" t="s">
        <v>28</v>
      </c>
      <c r="K8" s="172" t="s">
        <v>29</v>
      </c>
      <c r="L8" s="173" t="s">
        <v>30</v>
      </c>
      <c r="M8" s="174"/>
      <c r="N8" s="175" t="s">
        <v>4</v>
      </c>
      <c r="O8" s="162" t="s">
        <v>31</v>
      </c>
      <c r="P8" s="163" t="s">
        <v>32</v>
      </c>
      <c r="Q8" s="51"/>
      <c r="R8" s="164" t="s">
        <v>33</v>
      </c>
      <c r="S8" s="164" t="s">
        <v>75</v>
      </c>
    </row>
    <row r="9" spans="1:19" ht="36" customHeight="1" thickBot="1" thickTop="1">
      <c r="A9" s="185"/>
      <c r="B9" s="186"/>
      <c r="C9" s="186"/>
      <c r="D9" s="187"/>
      <c r="E9" s="186"/>
      <c r="F9" s="188"/>
      <c r="G9" s="190"/>
      <c r="H9" s="171"/>
      <c r="I9" s="172"/>
      <c r="J9" s="172"/>
      <c r="K9" s="172"/>
      <c r="L9" s="167" t="s">
        <v>34</v>
      </c>
      <c r="M9" s="169" t="s">
        <v>35</v>
      </c>
      <c r="N9" s="176"/>
      <c r="O9" s="162"/>
      <c r="P9" s="163"/>
      <c r="Q9" s="51"/>
      <c r="R9" s="165"/>
      <c r="S9" s="165"/>
    </row>
    <row r="10" spans="1:19" ht="37.5" customHeight="1" thickBot="1" thickTop="1">
      <c r="A10" s="185"/>
      <c r="B10" s="186"/>
      <c r="C10" s="186"/>
      <c r="D10" s="187"/>
      <c r="E10" s="186"/>
      <c r="F10" s="188"/>
      <c r="G10" s="52" t="s">
        <v>36</v>
      </c>
      <c r="H10" s="171"/>
      <c r="I10" s="172"/>
      <c r="J10" s="172"/>
      <c r="K10" s="172"/>
      <c r="L10" s="168"/>
      <c r="M10" s="170"/>
      <c r="N10" s="176"/>
      <c r="O10" s="162"/>
      <c r="P10" s="163"/>
      <c r="Q10" s="51"/>
      <c r="R10" s="166"/>
      <c r="S10" s="166"/>
    </row>
    <row r="11" spans="1:19" ht="30" customHeight="1" thickTop="1">
      <c r="A11" s="60">
        <v>1</v>
      </c>
      <c r="B11" s="61">
        <v>41621</v>
      </c>
      <c r="C11" s="62" t="s">
        <v>71</v>
      </c>
      <c r="D11" s="63" t="s">
        <v>47</v>
      </c>
      <c r="E11" s="63" t="s">
        <v>69</v>
      </c>
      <c r="F11" s="152">
        <v>3124.55</v>
      </c>
      <c r="G11" s="64"/>
      <c r="H11" s="65"/>
      <c r="I11" s="66"/>
      <c r="J11" s="67"/>
      <c r="K11" s="74"/>
      <c r="L11" s="151"/>
      <c r="M11" s="152">
        <v>3124.55</v>
      </c>
      <c r="N11" s="150">
        <f>SUM(H11:M11)</f>
        <v>3124.55</v>
      </c>
      <c r="O11" s="69"/>
      <c r="P11" s="70"/>
      <c r="Q11" s="51"/>
      <c r="R11" s="158">
        <v>239.8</v>
      </c>
      <c r="S11" s="158">
        <v>174.08</v>
      </c>
    </row>
    <row r="12" spans="1:19" ht="30" customHeight="1">
      <c r="A12" s="60">
        <v>2</v>
      </c>
      <c r="B12" s="61">
        <v>41622</v>
      </c>
      <c r="C12" s="62" t="s">
        <v>71</v>
      </c>
      <c r="D12" s="63" t="s">
        <v>47</v>
      </c>
      <c r="E12" s="63" t="s">
        <v>69</v>
      </c>
      <c r="F12" s="152">
        <v>220</v>
      </c>
      <c r="G12" s="64"/>
      <c r="H12" s="65"/>
      <c r="I12" s="66"/>
      <c r="J12" s="67"/>
      <c r="K12" s="74"/>
      <c r="L12" s="151"/>
      <c r="M12" s="152">
        <v>220</v>
      </c>
      <c r="N12" s="150">
        <f>SUM(H12:M12)</f>
        <v>220</v>
      </c>
      <c r="O12" s="69"/>
      <c r="P12" s="70"/>
      <c r="Q12" s="51"/>
      <c r="R12" s="158">
        <v>16.96</v>
      </c>
      <c r="S12" s="158">
        <v>12.34</v>
      </c>
    </row>
    <row r="13" spans="1:19" ht="30" customHeight="1">
      <c r="A13" s="60">
        <v>3</v>
      </c>
      <c r="B13" s="61">
        <v>41620</v>
      </c>
      <c r="C13" s="62" t="s">
        <v>71</v>
      </c>
      <c r="D13" s="63" t="s">
        <v>46</v>
      </c>
      <c r="E13" s="63" t="s">
        <v>69</v>
      </c>
      <c r="F13" s="152">
        <v>200</v>
      </c>
      <c r="G13" s="64"/>
      <c r="H13" s="65"/>
      <c r="I13" s="66"/>
      <c r="J13" s="67">
        <v>200</v>
      </c>
      <c r="K13" s="74"/>
      <c r="L13" s="151"/>
      <c r="M13" s="152"/>
      <c r="N13" s="150">
        <f aca="true" t="shared" si="1" ref="N13:N36">SUM(H13:M13)</f>
        <v>200</v>
      </c>
      <c r="O13" s="69"/>
      <c r="P13" s="70">
        <f aca="true" t="shared" si="2" ref="P13:P36">IF(F13="Milano","X","")</f>
      </c>
      <c r="Q13" s="51"/>
      <c r="R13" s="158">
        <v>15.51</v>
      </c>
      <c r="S13" s="158">
        <v>11.26</v>
      </c>
    </row>
    <row r="14" spans="1:19" ht="30" customHeight="1">
      <c r="A14" s="60">
        <v>4</v>
      </c>
      <c r="B14" s="61">
        <v>41620</v>
      </c>
      <c r="C14" s="62" t="s">
        <v>72</v>
      </c>
      <c r="D14" s="63" t="s">
        <v>46</v>
      </c>
      <c r="E14" s="63" t="s">
        <v>69</v>
      </c>
      <c r="F14" s="152">
        <v>350</v>
      </c>
      <c r="G14" s="64"/>
      <c r="H14" s="65"/>
      <c r="I14" s="66"/>
      <c r="J14" s="67">
        <v>350</v>
      </c>
      <c r="K14" s="74"/>
      <c r="L14" s="151"/>
      <c r="M14" s="152"/>
      <c r="N14" s="150">
        <f t="shared" si="1"/>
        <v>350</v>
      </c>
      <c r="O14" s="69"/>
      <c r="P14" s="70">
        <f t="shared" si="2"/>
      </c>
      <c r="Q14" s="51"/>
      <c r="R14" s="158">
        <v>27.14</v>
      </c>
      <c r="S14" s="158">
        <v>19.71</v>
      </c>
    </row>
    <row r="15" spans="1:19" ht="30" customHeight="1">
      <c r="A15" s="60">
        <v>5</v>
      </c>
      <c r="B15" s="61">
        <v>41619</v>
      </c>
      <c r="C15" s="62" t="s">
        <v>71</v>
      </c>
      <c r="D15" s="63" t="s">
        <v>46</v>
      </c>
      <c r="E15" s="63" t="s">
        <v>69</v>
      </c>
      <c r="F15" s="152">
        <v>400</v>
      </c>
      <c r="G15" s="64"/>
      <c r="H15" s="65"/>
      <c r="I15" s="66"/>
      <c r="J15" s="67">
        <v>400</v>
      </c>
      <c r="K15" s="74"/>
      <c r="L15" s="151"/>
      <c r="M15" s="152"/>
      <c r="N15" s="150">
        <f t="shared" si="1"/>
        <v>400</v>
      </c>
      <c r="O15" s="69"/>
      <c r="P15" s="70">
        <f t="shared" si="2"/>
      </c>
      <c r="Q15" s="51"/>
      <c r="R15" s="158">
        <v>31.13</v>
      </c>
      <c r="S15" s="158">
        <v>22.63</v>
      </c>
    </row>
    <row r="16" spans="1:19" ht="30" customHeight="1">
      <c r="A16" s="60">
        <v>6</v>
      </c>
      <c r="B16" s="61">
        <v>41613</v>
      </c>
      <c r="C16" s="62" t="s">
        <v>72</v>
      </c>
      <c r="D16" s="63" t="s">
        <v>47</v>
      </c>
      <c r="E16" s="63" t="s">
        <v>69</v>
      </c>
      <c r="F16" s="152">
        <v>29</v>
      </c>
      <c r="G16" s="64"/>
      <c r="H16" s="65"/>
      <c r="I16" s="66"/>
      <c r="J16" s="67"/>
      <c r="K16" s="74"/>
      <c r="L16" s="151"/>
      <c r="M16" s="152">
        <v>29</v>
      </c>
      <c r="N16" s="150">
        <f t="shared" si="1"/>
        <v>29</v>
      </c>
      <c r="O16" s="69"/>
      <c r="P16" s="70">
        <f t="shared" si="2"/>
      </c>
      <c r="Q16" s="51"/>
      <c r="R16" s="158">
        <v>2.21</v>
      </c>
      <c r="S16" s="158">
        <v>1.63</v>
      </c>
    </row>
    <row r="17" spans="1:19" ht="30" customHeight="1">
      <c r="A17" s="60">
        <v>7</v>
      </c>
      <c r="B17" s="61">
        <v>41617</v>
      </c>
      <c r="C17" s="62" t="s">
        <v>72</v>
      </c>
      <c r="D17" s="63" t="s">
        <v>46</v>
      </c>
      <c r="E17" s="63" t="s">
        <v>69</v>
      </c>
      <c r="F17" s="152">
        <v>370</v>
      </c>
      <c r="G17" s="64"/>
      <c r="H17" s="65"/>
      <c r="I17" s="66"/>
      <c r="J17" s="67">
        <v>370</v>
      </c>
      <c r="K17" s="74"/>
      <c r="L17" s="151"/>
      <c r="M17" s="152"/>
      <c r="N17" s="150">
        <f t="shared" si="1"/>
        <v>370</v>
      </c>
      <c r="O17" s="69"/>
      <c r="P17" s="70">
        <f t="shared" si="2"/>
      </c>
      <c r="Q17" s="51"/>
      <c r="R17" s="158">
        <v>28.6</v>
      </c>
      <c r="S17" s="158">
        <v>20.86</v>
      </c>
    </row>
    <row r="18" spans="1:19" ht="30" customHeight="1">
      <c r="A18" s="60">
        <v>8</v>
      </c>
      <c r="B18" s="61">
        <v>41609</v>
      </c>
      <c r="C18" s="62" t="s">
        <v>72</v>
      </c>
      <c r="D18" s="63" t="s">
        <v>46</v>
      </c>
      <c r="E18" s="63" t="s">
        <v>69</v>
      </c>
      <c r="F18" s="152">
        <v>260</v>
      </c>
      <c r="G18" s="64"/>
      <c r="H18" s="65"/>
      <c r="I18" s="66"/>
      <c r="J18" s="67">
        <v>260</v>
      </c>
      <c r="K18" s="74"/>
      <c r="L18" s="151"/>
      <c r="M18" s="152"/>
      <c r="N18" s="150">
        <f t="shared" si="1"/>
        <v>260</v>
      </c>
      <c r="O18" s="69"/>
      <c r="P18" s="70">
        <f t="shared" si="2"/>
      </c>
      <c r="Q18" s="51"/>
      <c r="R18" s="158">
        <v>19.83</v>
      </c>
      <c r="S18" s="158">
        <v>14.59</v>
      </c>
    </row>
    <row r="19" spans="1:19" ht="30" customHeight="1">
      <c r="A19" s="60">
        <v>9</v>
      </c>
      <c r="B19" s="61">
        <v>41613</v>
      </c>
      <c r="C19" s="62" t="s">
        <v>72</v>
      </c>
      <c r="D19" s="63" t="s">
        <v>47</v>
      </c>
      <c r="E19" s="63" t="s">
        <v>69</v>
      </c>
      <c r="F19" s="152">
        <v>280</v>
      </c>
      <c r="G19" s="64"/>
      <c r="H19" s="65"/>
      <c r="I19" s="66"/>
      <c r="J19" s="67"/>
      <c r="K19" s="74"/>
      <c r="L19" s="151"/>
      <c r="M19" s="152">
        <v>280</v>
      </c>
      <c r="N19" s="150">
        <f t="shared" si="1"/>
        <v>280</v>
      </c>
      <c r="O19" s="69"/>
      <c r="P19" s="70">
        <f t="shared" si="2"/>
      </c>
      <c r="Q19" s="51"/>
      <c r="R19" s="158">
        <v>21.34</v>
      </c>
      <c r="S19" s="158">
        <v>15.71</v>
      </c>
    </row>
    <row r="20" spans="1:19" ht="30" customHeight="1">
      <c r="A20" s="60">
        <v>10</v>
      </c>
      <c r="B20" s="61">
        <v>41615</v>
      </c>
      <c r="C20" s="62" t="s">
        <v>72</v>
      </c>
      <c r="D20" s="63" t="s">
        <v>47</v>
      </c>
      <c r="E20" s="63" t="s">
        <v>69</v>
      </c>
      <c r="F20" s="152">
        <v>195</v>
      </c>
      <c r="G20" s="64"/>
      <c r="H20" s="65"/>
      <c r="I20" s="66"/>
      <c r="J20" s="67"/>
      <c r="K20" s="74"/>
      <c r="L20" s="151"/>
      <c r="M20" s="152">
        <v>195</v>
      </c>
      <c r="N20" s="150">
        <f t="shared" si="1"/>
        <v>195</v>
      </c>
      <c r="O20" s="69"/>
      <c r="P20" s="70">
        <f t="shared" si="2"/>
      </c>
      <c r="Q20" s="51"/>
      <c r="R20" s="158">
        <v>14.94</v>
      </c>
      <c r="S20" s="158">
        <v>10.93</v>
      </c>
    </row>
    <row r="21" spans="1:19" ht="30" customHeight="1">
      <c r="A21" s="60">
        <v>11</v>
      </c>
      <c r="B21" s="61">
        <v>41619</v>
      </c>
      <c r="C21" s="62" t="s">
        <v>72</v>
      </c>
      <c r="D21" s="63" t="s">
        <v>47</v>
      </c>
      <c r="E21" s="63" t="s">
        <v>69</v>
      </c>
      <c r="F21" s="152">
        <v>333</v>
      </c>
      <c r="G21" s="64"/>
      <c r="H21" s="65"/>
      <c r="I21" s="66"/>
      <c r="J21" s="67"/>
      <c r="K21" s="74"/>
      <c r="L21" s="151"/>
      <c r="M21" s="152">
        <v>333</v>
      </c>
      <c r="N21" s="150">
        <f t="shared" si="1"/>
        <v>333</v>
      </c>
      <c r="O21" s="69"/>
      <c r="P21" s="70">
        <f t="shared" si="2"/>
      </c>
      <c r="Q21" s="51"/>
      <c r="R21" s="158">
        <v>25.68</v>
      </c>
      <c r="S21" s="158">
        <v>18.84</v>
      </c>
    </row>
    <row r="22" spans="1:19" ht="30" customHeight="1">
      <c r="A22" s="60">
        <v>12</v>
      </c>
      <c r="B22" s="61">
        <v>41621</v>
      </c>
      <c r="C22" s="62" t="s">
        <v>72</v>
      </c>
      <c r="D22" s="63" t="s">
        <v>73</v>
      </c>
      <c r="E22" s="63" t="s">
        <v>69</v>
      </c>
      <c r="F22" s="152">
        <v>36</v>
      </c>
      <c r="G22" s="64"/>
      <c r="H22" s="65"/>
      <c r="I22" s="66"/>
      <c r="J22" s="67"/>
      <c r="K22" s="74"/>
      <c r="L22" s="151"/>
      <c r="M22" s="152">
        <v>36</v>
      </c>
      <c r="N22" s="150">
        <f t="shared" si="1"/>
        <v>36</v>
      </c>
      <c r="O22" s="69"/>
      <c r="P22" s="70">
        <f t="shared" si="2"/>
      </c>
      <c r="Q22" s="51"/>
      <c r="R22" s="158">
        <v>2.76</v>
      </c>
      <c r="S22" s="158">
        <v>2</v>
      </c>
    </row>
    <row r="23" spans="1:19" ht="30" customHeight="1">
      <c r="A23" s="60">
        <v>13</v>
      </c>
      <c r="B23" s="61">
        <v>41615</v>
      </c>
      <c r="C23" s="62" t="s">
        <v>72</v>
      </c>
      <c r="D23" s="63" t="s">
        <v>46</v>
      </c>
      <c r="E23" s="63" t="s">
        <v>69</v>
      </c>
      <c r="F23" s="152">
        <v>300</v>
      </c>
      <c r="G23" s="64"/>
      <c r="H23" s="65"/>
      <c r="I23" s="66"/>
      <c r="J23" s="67">
        <v>300</v>
      </c>
      <c r="K23" s="74"/>
      <c r="L23" s="151"/>
      <c r="M23" s="152"/>
      <c r="N23" s="150">
        <f t="shared" si="1"/>
        <v>300</v>
      </c>
      <c r="O23" s="69"/>
      <c r="P23" s="70">
        <f t="shared" si="2"/>
      </c>
      <c r="Q23" s="51"/>
      <c r="R23" s="158">
        <v>22.99</v>
      </c>
      <c r="S23" s="158">
        <v>16.82</v>
      </c>
    </row>
    <row r="24" spans="1:19" ht="30" customHeight="1">
      <c r="A24" s="60">
        <v>14</v>
      </c>
      <c r="B24" s="61">
        <v>41614</v>
      </c>
      <c r="C24" s="62" t="s">
        <v>72</v>
      </c>
      <c r="D24" s="63" t="s">
        <v>46</v>
      </c>
      <c r="E24" s="63" t="s">
        <v>69</v>
      </c>
      <c r="F24" s="152">
        <v>250</v>
      </c>
      <c r="G24" s="64"/>
      <c r="H24" s="65"/>
      <c r="I24" s="66"/>
      <c r="J24" s="67">
        <v>250</v>
      </c>
      <c r="K24" s="74"/>
      <c r="L24" s="151"/>
      <c r="M24" s="152"/>
      <c r="N24" s="150">
        <f t="shared" si="1"/>
        <v>250</v>
      </c>
      <c r="O24" s="69"/>
      <c r="P24" s="70">
        <f t="shared" si="2"/>
      </c>
      <c r="Q24" s="51"/>
      <c r="R24" s="158">
        <v>19.16</v>
      </c>
      <c r="S24" s="158">
        <v>14.07</v>
      </c>
    </row>
    <row r="25" spans="1:19" ht="30" customHeight="1">
      <c r="A25" s="60">
        <v>15</v>
      </c>
      <c r="B25" s="61">
        <v>41618</v>
      </c>
      <c r="C25" s="62" t="s">
        <v>72</v>
      </c>
      <c r="D25" s="63" t="s">
        <v>47</v>
      </c>
      <c r="E25" s="63" t="s">
        <v>69</v>
      </c>
      <c r="F25" s="152">
        <v>42</v>
      </c>
      <c r="G25" s="64"/>
      <c r="H25" s="65"/>
      <c r="I25" s="66"/>
      <c r="J25" s="67"/>
      <c r="K25" s="74"/>
      <c r="L25" s="151"/>
      <c r="M25" s="152">
        <v>42</v>
      </c>
      <c r="N25" s="150">
        <f t="shared" si="1"/>
        <v>42</v>
      </c>
      <c r="O25" s="69"/>
      <c r="P25" s="70">
        <f t="shared" si="2"/>
      </c>
      <c r="Q25" s="51"/>
      <c r="R25" s="158">
        <v>3.26</v>
      </c>
      <c r="S25" s="158">
        <v>2.38</v>
      </c>
    </row>
    <row r="26" spans="1:19" ht="30" customHeight="1">
      <c r="A26" s="60">
        <v>16</v>
      </c>
      <c r="B26" s="61">
        <v>41614</v>
      </c>
      <c r="C26" s="62" t="s">
        <v>72</v>
      </c>
      <c r="D26" s="63" t="s">
        <v>47</v>
      </c>
      <c r="E26" s="63" t="s">
        <v>69</v>
      </c>
      <c r="F26" s="152">
        <v>54</v>
      </c>
      <c r="G26" s="64"/>
      <c r="H26" s="65"/>
      <c r="I26" s="66"/>
      <c r="J26" s="67"/>
      <c r="K26" s="74"/>
      <c r="L26" s="151"/>
      <c r="M26" s="152">
        <v>54</v>
      </c>
      <c r="N26" s="150">
        <f t="shared" si="1"/>
        <v>54</v>
      </c>
      <c r="O26" s="69"/>
      <c r="P26" s="70">
        <f t="shared" si="2"/>
      </c>
      <c r="Q26" s="51"/>
      <c r="R26" s="158">
        <v>4.14</v>
      </c>
      <c r="S26" s="158">
        <v>3.04</v>
      </c>
    </row>
    <row r="27" spans="1:19" ht="30" customHeight="1">
      <c r="A27" s="60">
        <v>17</v>
      </c>
      <c r="B27" s="61">
        <v>41613</v>
      </c>
      <c r="C27" s="62" t="s">
        <v>72</v>
      </c>
      <c r="D27" s="63" t="s">
        <v>47</v>
      </c>
      <c r="E27" s="63" t="s">
        <v>69</v>
      </c>
      <c r="F27" s="152">
        <v>1577</v>
      </c>
      <c r="G27" s="64"/>
      <c r="H27" s="65">
        <f aca="true" t="shared" si="3" ref="H27:H35">IF($D$3="si",($G$5/$G$6*G27),IF($D$3="no",G27*$G$4,0))</f>
        <v>0</v>
      </c>
      <c r="I27" s="66"/>
      <c r="J27" s="67"/>
      <c r="K27" s="74"/>
      <c r="L27" s="151"/>
      <c r="M27" s="152">
        <v>1577</v>
      </c>
      <c r="N27" s="150">
        <f t="shared" si="1"/>
        <v>1577</v>
      </c>
      <c r="O27" s="69"/>
      <c r="P27" s="70">
        <f t="shared" si="2"/>
      </c>
      <c r="Q27" s="51"/>
      <c r="R27" s="159">
        <v>120.2</v>
      </c>
      <c r="S27" s="158">
        <v>88.49</v>
      </c>
    </row>
    <row r="28" spans="1:19" ht="30" customHeight="1">
      <c r="A28" s="60">
        <v>18</v>
      </c>
      <c r="B28" s="61">
        <v>41622</v>
      </c>
      <c r="C28" s="62" t="s">
        <v>72</v>
      </c>
      <c r="D28" s="63" t="s">
        <v>46</v>
      </c>
      <c r="E28" s="63" t="s">
        <v>69</v>
      </c>
      <c r="F28" s="152">
        <v>450</v>
      </c>
      <c r="G28" s="64"/>
      <c r="H28" s="65">
        <f t="shared" si="3"/>
        <v>0</v>
      </c>
      <c r="I28" s="66"/>
      <c r="J28" s="67">
        <v>450</v>
      </c>
      <c r="K28" s="74"/>
      <c r="L28" s="151"/>
      <c r="M28" s="152"/>
      <c r="N28" s="150">
        <f t="shared" si="1"/>
        <v>450</v>
      </c>
      <c r="O28" s="69"/>
      <c r="P28" s="70">
        <f t="shared" si="2"/>
      </c>
      <c r="Q28" s="51"/>
      <c r="R28" s="158">
        <v>34.69</v>
      </c>
      <c r="S28" s="158">
        <v>25.25</v>
      </c>
    </row>
    <row r="29" spans="1:19" ht="30" customHeight="1">
      <c r="A29" s="60">
        <v>19</v>
      </c>
      <c r="B29" s="61">
        <v>41619</v>
      </c>
      <c r="C29" s="62" t="s">
        <v>72</v>
      </c>
      <c r="D29" s="63" t="s">
        <v>46</v>
      </c>
      <c r="E29" s="63" t="s">
        <v>69</v>
      </c>
      <c r="F29" s="152">
        <v>400</v>
      </c>
      <c r="G29" s="64"/>
      <c r="H29" s="65">
        <f t="shared" si="3"/>
        <v>0</v>
      </c>
      <c r="I29" s="66"/>
      <c r="J29" s="67">
        <v>400</v>
      </c>
      <c r="K29" s="74"/>
      <c r="L29" s="151"/>
      <c r="M29" s="152"/>
      <c r="N29" s="150">
        <f t="shared" si="1"/>
        <v>400</v>
      </c>
      <c r="O29" s="69"/>
      <c r="P29" s="70">
        <f t="shared" si="2"/>
      </c>
      <c r="Q29" s="51"/>
      <c r="R29" s="158">
        <v>31.13</v>
      </c>
      <c r="S29" s="158">
        <v>22.63</v>
      </c>
    </row>
    <row r="30" spans="1:19" ht="30" customHeight="1">
      <c r="A30" s="60">
        <v>20</v>
      </c>
      <c r="B30" s="61">
        <v>41620</v>
      </c>
      <c r="C30" s="62" t="s">
        <v>72</v>
      </c>
      <c r="D30" s="63" t="s">
        <v>46</v>
      </c>
      <c r="E30" s="63" t="s">
        <v>69</v>
      </c>
      <c r="F30" s="152">
        <v>200</v>
      </c>
      <c r="G30" s="64"/>
      <c r="H30" s="65">
        <f t="shared" si="3"/>
        <v>0</v>
      </c>
      <c r="I30" s="66"/>
      <c r="J30" s="67">
        <v>200</v>
      </c>
      <c r="K30" s="74"/>
      <c r="L30" s="151"/>
      <c r="M30" s="152"/>
      <c r="N30" s="150">
        <f t="shared" si="1"/>
        <v>200</v>
      </c>
      <c r="O30" s="69"/>
      <c r="P30" s="70">
        <f t="shared" si="2"/>
      </c>
      <c r="Q30" s="51"/>
      <c r="R30" s="158">
        <v>15.51</v>
      </c>
      <c r="S30" s="158">
        <v>11.26</v>
      </c>
    </row>
    <row r="31" spans="1:19" ht="30" customHeight="1">
      <c r="A31" s="60">
        <v>21</v>
      </c>
      <c r="B31" s="61">
        <v>41619</v>
      </c>
      <c r="C31" s="62" t="s">
        <v>72</v>
      </c>
      <c r="D31" s="63" t="s">
        <v>46</v>
      </c>
      <c r="E31" s="63" t="s">
        <v>69</v>
      </c>
      <c r="F31" s="152">
        <v>400</v>
      </c>
      <c r="G31" s="64"/>
      <c r="H31" s="65">
        <f t="shared" si="3"/>
        <v>0</v>
      </c>
      <c r="I31" s="66"/>
      <c r="J31" s="67">
        <v>400</v>
      </c>
      <c r="K31" s="74"/>
      <c r="L31" s="151"/>
      <c r="M31" s="152"/>
      <c r="N31" s="150">
        <f t="shared" si="1"/>
        <v>400</v>
      </c>
      <c r="O31" s="69"/>
      <c r="P31" s="70">
        <f t="shared" si="2"/>
      </c>
      <c r="Q31" s="51"/>
      <c r="R31" s="158">
        <v>31.13</v>
      </c>
      <c r="S31" s="158">
        <v>22.63</v>
      </c>
    </row>
    <row r="32" spans="1:19" ht="30" customHeight="1">
      <c r="A32" s="60">
        <v>22</v>
      </c>
      <c r="B32" s="61">
        <v>41619</v>
      </c>
      <c r="C32" s="62" t="s">
        <v>72</v>
      </c>
      <c r="D32" s="63" t="s">
        <v>47</v>
      </c>
      <c r="E32" s="63" t="s">
        <v>69</v>
      </c>
      <c r="F32" s="152">
        <v>28</v>
      </c>
      <c r="G32" s="64"/>
      <c r="H32" s="65">
        <f t="shared" si="3"/>
        <v>0</v>
      </c>
      <c r="I32" s="66"/>
      <c r="J32" s="67"/>
      <c r="K32" s="74"/>
      <c r="L32" s="151"/>
      <c r="M32" s="152">
        <v>28</v>
      </c>
      <c r="N32" s="150">
        <f t="shared" si="1"/>
        <v>28</v>
      </c>
      <c r="O32" s="69"/>
      <c r="P32" s="70">
        <f t="shared" si="2"/>
      </c>
      <c r="Q32" s="51"/>
      <c r="R32" s="158">
        <v>2.18</v>
      </c>
      <c r="S32" s="158">
        <v>1.58</v>
      </c>
    </row>
    <row r="33" spans="1:19" ht="30" customHeight="1">
      <c r="A33" s="60">
        <v>23</v>
      </c>
      <c r="B33" s="61">
        <v>41622</v>
      </c>
      <c r="C33" s="62" t="s">
        <v>72</v>
      </c>
      <c r="D33" s="63" t="s">
        <v>64</v>
      </c>
      <c r="E33" s="63" t="s">
        <v>69</v>
      </c>
      <c r="F33" s="152">
        <v>5366.93</v>
      </c>
      <c r="G33" s="64"/>
      <c r="H33" s="65">
        <f t="shared" si="3"/>
        <v>0</v>
      </c>
      <c r="I33" s="66"/>
      <c r="J33" s="67"/>
      <c r="K33" s="74"/>
      <c r="L33" s="151">
        <v>5366</v>
      </c>
      <c r="M33" s="152"/>
      <c r="N33" s="150">
        <f t="shared" si="1"/>
        <v>5366</v>
      </c>
      <c r="O33" s="69"/>
      <c r="P33" s="70">
        <f t="shared" si="2"/>
      </c>
      <c r="Q33" s="51"/>
      <c r="R33" s="158">
        <v>411.38</v>
      </c>
      <c r="S33" s="158">
        <v>299.37</v>
      </c>
    </row>
    <row r="34" spans="1:19" ht="30" customHeight="1">
      <c r="A34" s="60">
        <v>24</v>
      </c>
      <c r="B34" s="61">
        <v>41618</v>
      </c>
      <c r="C34" s="62" t="s">
        <v>72</v>
      </c>
      <c r="D34" s="63" t="s">
        <v>47</v>
      </c>
      <c r="E34" s="63" t="s">
        <v>69</v>
      </c>
      <c r="F34" s="152">
        <v>327.75</v>
      </c>
      <c r="G34" s="64"/>
      <c r="H34" s="65">
        <f t="shared" si="3"/>
        <v>0</v>
      </c>
      <c r="I34" s="66"/>
      <c r="J34" s="67"/>
      <c r="K34" s="74"/>
      <c r="L34" s="151"/>
      <c r="M34" s="152">
        <v>327.75</v>
      </c>
      <c r="N34" s="150">
        <f t="shared" si="1"/>
        <v>327.75</v>
      </c>
      <c r="O34" s="69"/>
      <c r="P34" s="70">
        <f t="shared" si="2"/>
      </c>
      <c r="Q34" s="51"/>
      <c r="R34" s="158">
        <v>25.44</v>
      </c>
      <c r="S34" s="158">
        <v>18.54</v>
      </c>
    </row>
    <row r="35" spans="1:19" ht="30" customHeight="1">
      <c r="A35" s="60">
        <v>25</v>
      </c>
      <c r="B35" s="61">
        <v>41619</v>
      </c>
      <c r="C35" s="62" t="s">
        <v>72</v>
      </c>
      <c r="D35" s="63" t="s">
        <v>47</v>
      </c>
      <c r="E35" s="63" t="s">
        <v>69</v>
      </c>
      <c r="F35" s="152">
        <v>2445</v>
      </c>
      <c r="G35" s="64"/>
      <c r="H35" s="65">
        <f t="shared" si="3"/>
        <v>0</v>
      </c>
      <c r="I35" s="66"/>
      <c r="J35" s="67"/>
      <c r="K35" s="74"/>
      <c r="L35" s="151"/>
      <c r="M35" s="152">
        <v>2445</v>
      </c>
      <c r="N35" s="150">
        <f t="shared" si="1"/>
        <v>2445</v>
      </c>
      <c r="O35" s="69"/>
      <c r="P35" s="70">
        <f t="shared" si="2"/>
      </c>
      <c r="Q35" s="51"/>
      <c r="R35" s="158">
        <v>189.75</v>
      </c>
      <c r="S35" s="158">
        <v>138.34</v>
      </c>
    </row>
    <row r="36" spans="1:19" ht="30" customHeight="1">
      <c r="A36" s="60">
        <v>26</v>
      </c>
      <c r="B36" s="61"/>
      <c r="C36" s="62"/>
      <c r="D36" s="63"/>
      <c r="E36" s="63"/>
      <c r="F36" s="152"/>
      <c r="G36" s="64"/>
      <c r="H36" s="65">
        <f>IF($D$3="si",($G$5/$G$6*G36),IF($D$3="no",G36*$G$4,0))</f>
        <v>0</v>
      </c>
      <c r="I36" s="66"/>
      <c r="J36" s="67"/>
      <c r="K36" s="74"/>
      <c r="L36" s="151"/>
      <c r="M36" s="152"/>
      <c r="N36" s="150">
        <f t="shared" si="1"/>
        <v>0</v>
      </c>
      <c r="O36" s="69"/>
      <c r="P36" s="70">
        <f t="shared" si="2"/>
      </c>
      <c r="Q36" s="51"/>
      <c r="R36" s="158">
        <f>N36/$E$6</f>
        <v>0</v>
      </c>
      <c r="S36" s="158">
        <f>O36/$E$6</f>
        <v>0</v>
      </c>
    </row>
    <row r="37" spans="1:19" ht="30" customHeight="1">
      <c r="A37" s="60">
        <v>27</v>
      </c>
      <c r="B37" s="61"/>
      <c r="C37" s="62"/>
      <c r="D37" s="63"/>
      <c r="E37" s="63"/>
      <c r="F37" s="152"/>
      <c r="G37" s="64"/>
      <c r="H37" s="65">
        <f>IF($D$3="si",($G$5/$G$6*G37),IF($D$3="no",G37*$G$4,0))</f>
        <v>0</v>
      </c>
      <c r="I37" s="66"/>
      <c r="J37" s="67"/>
      <c r="K37" s="74"/>
      <c r="L37" s="151"/>
      <c r="M37" s="152"/>
      <c r="N37" s="150">
        <f>SUM(H37:M37)</f>
        <v>0</v>
      </c>
      <c r="O37" s="69"/>
      <c r="P37" s="70">
        <f>IF(F37="Milano","X","")</f>
      </c>
      <c r="Q37" s="51"/>
      <c r="R37" s="158">
        <f>N37/$E$6</f>
        <v>0</v>
      </c>
      <c r="S37" s="158">
        <f>O37/$E$6</f>
        <v>0</v>
      </c>
    </row>
    <row r="38" spans="1:17" ht="18.75" customHeight="1">
      <c r="A38" s="100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76"/>
      <c r="P38" s="76"/>
      <c r="Q38" s="78"/>
    </row>
    <row r="39" spans="1:17" ht="18.75" customHeight="1">
      <c r="A39" s="101"/>
      <c r="B39" s="81"/>
      <c r="C39" s="82"/>
      <c r="D39" s="83"/>
      <c r="E39" s="84"/>
      <c r="F39" s="85"/>
      <c r="G39" s="86"/>
      <c r="H39" s="87"/>
      <c r="I39" s="87"/>
      <c r="J39" s="88"/>
      <c r="K39" s="88"/>
      <c r="L39" s="87"/>
      <c r="M39" s="87"/>
      <c r="N39" s="89"/>
      <c r="O39" s="90"/>
      <c r="P39" s="91"/>
      <c r="Q39" s="78"/>
    </row>
    <row r="40" spans="1:17" ht="18.75" customHeight="1">
      <c r="A40" s="102"/>
      <c r="B40" s="93" t="s">
        <v>37</v>
      </c>
      <c r="C40" s="93"/>
      <c r="D40" s="93"/>
      <c r="E40" s="85"/>
      <c r="F40" s="85"/>
      <c r="G40" s="93" t="s">
        <v>38</v>
      </c>
      <c r="H40" s="93"/>
      <c r="I40" s="93"/>
      <c r="J40" s="85"/>
      <c r="K40" s="85"/>
      <c r="L40" s="93" t="s">
        <v>39</v>
      </c>
      <c r="M40" s="93"/>
      <c r="N40" s="94"/>
      <c r="O40" s="85"/>
      <c r="P40" s="91"/>
      <c r="Q40" s="78"/>
    </row>
    <row r="41" spans="1:17" ht="18.75" customHeight="1">
      <c r="A41" s="102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95"/>
      <c r="O41" s="85"/>
      <c r="P41" s="91"/>
      <c r="Q41" s="78"/>
    </row>
    <row r="42" spans="1:17" ht="18.75" customHeight="1">
      <c r="A42" s="102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95"/>
      <c r="O42" s="85"/>
      <c r="P42" s="85"/>
      <c r="Q42" s="78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C15" sqref="C15"/>
    </sheetView>
  </sheetViews>
  <sheetFormatPr defaultColWidth="7.59765625" defaultRowHeight="14.25"/>
  <cols>
    <col min="1" max="1" width="39" style="138" customWidth="1"/>
    <col min="2" max="2" width="14.59765625" style="138" customWidth="1"/>
    <col min="3" max="3" width="10.8984375" style="138" customWidth="1"/>
    <col min="4" max="4" width="15.8984375" style="138" customWidth="1"/>
    <col min="5" max="16384" width="7.59765625" style="138" customWidth="1"/>
  </cols>
  <sheetData>
    <row r="1" ht="42.75" customHeight="1"/>
    <row r="2" spans="1:4" ht="21">
      <c r="A2" s="192" t="s">
        <v>48</v>
      </c>
      <c r="B2" s="192"/>
      <c r="C2" s="192"/>
      <c r="D2" s="192"/>
    </row>
    <row r="3" spans="1:4" ht="21">
      <c r="A3" s="192" t="s">
        <v>49</v>
      </c>
      <c r="B3" s="192"/>
      <c r="C3" s="192"/>
      <c r="D3" s="192"/>
    </row>
    <row r="4" spans="1:4" ht="21">
      <c r="A4" s="192" t="s">
        <v>50</v>
      </c>
      <c r="B4" s="192"/>
      <c r="C4" s="192"/>
      <c r="D4" s="192"/>
    </row>
    <row r="5" spans="1:4" ht="21">
      <c r="A5" s="192"/>
      <c r="B5" s="192"/>
      <c r="C5" s="192"/>
      <c r="D5" s="192"/>
    </row>
    <row r="6" spans="1:4" ht="21">
      <c r="A6" s="192" t="s">
        <v>51</v>
      </c>
      <c r="B6" s="192"/>
      <c r="C6" s="192"/>
      <c r="D6" s="192"/>
    </row>
    <row r="7" spans="1:4" ht="21">
      <c r="A7" s="192" t="s">
        <v>78</v>
      </c>
      <c r="B7" s="192"/>
      <c r="C7" s="192"/>
      <c r="D7" s="192"/>
    </row>
    <row r="8" spans="1:4" ht="21">
      <c r="A8" s="192"/>
      <c r="B8" s="192"/>
      <c r="C8" s="192"/>
      <c r="D8" s="192"/>
    </row>
    <row r="9" ht="21">
      <c r="A9" s="139" t="s">
        <v>80</v>
      </c>
    </row>
    <row r="10" ht="17.25" customHeight="1">
      <c r="A10" s="140"/>
    </row>
    <row r="11" spans="1:4" s="142" customFormat="1" ht="19.5" customHeight="1">
      <c r="A11" s="141" t="s">
        <v>52</v>
      </c>
      <c r="B11" s="149">
        <f>'Expense Value USD - Table 1'!G1</f>
        <v>41609</v>
      </c>
      <c r="D11" s="143">
        <v>6666.67</v>
      </c>
    </row>
    <row r="12" spans="1:4" s="142" customFormat="1" ht="19.5" customHeight="1">
      <c r="A12" s="141" t="s">
        <v>53</v>
      </c>
      <c r="B12" s="149">
        <f>'Expense Value USD - Table 1'!G1</f>
        <v>41609</v>
      </c>
      <c r="D12" s="143">
        <f>'Calculation page'!C11</f>
        <v>2440.97</v>
      </c>
    </row>
    <row r="13" spans="1:4" s="142" customFormat="1" ht="19.5" customHeight="1">
      <c r="A13" s="141" t="s">
        <v>77</v>
      </c>
      <c r="B13" s="149">
        <f>'Expense Value USD - Table 1'!G1</f>
        <v>41609</v>
      </c>
      <c r="D13" s="143">
        <f>'Calculation page'!I8</f>
        <v>1639.12</v>
      </c>
    </row>
    <row r="14" spans="1:4" s="142" customFormat="1" ht="19.5" customHeight="1">
      <c r="A14" s="141" t="s">
        <v>76</v>
      </c>
      <c r="B14" s="149">
        <f>'Expense Value USD - Table 1'!G1</f>
        <v>41609</v>
      </c>
      <c r="D14" s="143">
        <f>'Calculation page'!F8</f>
        <v>1231.07</v>
      </c>
    </row>
    <row r="15" spans="1:4" s="142" customFormat="1" ht="19.5" customHeight="1">
      <c r="A15" s="141"/>
      <c r="B15" s="141"/>
      <c r="D15" s="143"/>
    </row>
    <row r="16" spans="1:4" s="142" customFormat="1" ht="19.5" customHeight="1" thickBot="1">
      <c r="A16" s="141"/>
      <c r="D16" s="143"/>
    </row>
    <row r="17" spans="1:4" s="142" customFormat="1" ht="19.5" customHeight="1" thickTop="1">
      <c r="A17" s="144"/>
      <c r="B17" s="144"/>
      <c r="C17" s="145" t="s">
        <v>54</v>
      </c>
      <c r="D17" s="146">
        <f>SUM(D11:D15)</f>
        <v>11977.829999999998</v>
      </c>
    </row>
    <row r="18" spans="1:5" s="142" customFormat="1" ht="19.5" customHeight="1">
      <c r="A18" s="147"/>
      <c r="B18" s="147"/>
      <c r="C18" s="147"/>
      <c r="D18" s="147"/>
      <c r="E18" s="147"/>
    </row>
    <row r="19" spans="1:5" s="142" customFormat="1" ht="19.5" customHeight="1">
      <c r="A19" s="193" t="s">
        <v>55</v>
      </c>
      <c r="B19" s="193"/>
      <c r="C19" s="193"/>
      <c r="D19" s="193"/>
      <c r="E19" s="193"/>
    </row>
    <row r="20" spans="1:5" s="142" customFormat="1" ht="19.5" customHeight="1">
      <c r="A20" s="193"/>
      <c r="B20" s="193"/>
      <c r="C20" s="193"/>
      <c r="D20" s="193"/>
      <c r="E20" s="193"/>
    </row>
    <row r="21" spans="1:5" s="142" customFormat="1" ht="19.5" customHeight="1">
      <c r="A21" s="194" t="s">
        <v>56</v>
      </c>
      <c r="B21" s="194"/>
      <c r="C21" s="194"/>
      <c r="D21" s="194"/>
      <c r="E21" s="194"/>
    </row>
    <row r="22" spans="1:5" s="142" customFormat="1" ht="19.5" customHeight="1">
      <c r="A22" s="194" t="s">
        <v>57</v>
      </c>
      <c r="B22" s="194"/>
      <c r="C22" s="194"/>
      <c r="D22" s="194"/>
      <c r="E22" s="194"/>
    </row>
    <row r="23" spans="1:5" s="142" customFormat="1" ht="19.5" customHeight="1">
      <c r="A23" s="194" t="s">
        <v>58</v>
      </c>
      <c r="B23" s="194"/>
      <c r="C23" s="194"/>
      <c r="D23" s="194"/>
      <c r="E23" s="194"/>
    </row>
    <row r="24" spans="1:5" s="142" customFormat="1" ht="19.5" customHeight="1">
      <c r="A24" s="194"/>
      <c r="B24" s="194"/>
      <c r="C24" s="194"/>
      <c r="D24" s="194"/>
      <c r="E24" s="194"/>
    </row>
    <row r="25" spans="1:5" s="142" customFormat="1" ht="19.5" customHeight="1">
      <c r="A25" s="194" t="s">
        <v>59</v>
      </c>
      <c r="B25" s="194"/>
      <c r="C25" s="194"/>
      <c r="D25" s="194"/>
      <c r="E25" s="194"/>
    </row>
    <row r="26" spans="1:5" s="142" customFormat="1" ht="19.5" customHeight="1">
      <c r="A26" s="194" t="s">
        <v>60</v>
      </c>
      <c r="B26" s="194"/>
      <c r="C26" s="194"/>
      <c r="D26" s="194"/>
      <c r="E26" s="194"/>
    </row>
    <row r="27" spans="1:5" s="142" customFormat="1" ht="19.5" customHeight="1">
      <c r="A27" s="194" t="s">
        <v>61</v>
      </c>
      <c r="B27" s="194"/>
      <c r="C27" s="194"/>
      <c r="D27" s="194"/>
      <c r="E27" s="194"/>
    </row>
    <row r="28" spans="1:5" s="142" customFormat="1" ht="19.5" customHeight="1">
      <c r="A28" s="195"/>
      <c r="B28" s="195"/>
      <c r="C28" s="195"/>
      <c r="D28" s="195"/>
      <c r="E28" s="195"/>
    </row>
    <row r="29" spans="1:5" s="142" customFormat="1" ht="36" customHeight="1">
      <c r="A29" s="196"/>
      <c r="B29" s="196"/>
      <c r="C29" s="196"/>
      <c r="D29" s="196"/>
      <c r="E29" s="196"/>
    </row>
    <row r="34" spans="1:4" s="148" customFormat="1" ht="21">
      <c r="A34" s="138"/>
      <c r="B34" s="138"/>
      <c r="C34" s="138"/>
      <c r="D34" s="138"/>
    </row>
  </sheetData>
  <sheetProtection formatCells="0" formatColumns="0" formatRows="0" insertHyperlinks="0" selectLockedCells="1" sort="0" autoFilter="0"/>
  <mergeCells count="18">
    <mergeCell ref="A24:E24"/>
    <mergeCell ref="A25:E25"/>
    <mergeCell ref="A26:E26"/>
    <mergeCell ref="A27:E27"/>
    <mergeCell ref="A28:E28"/>
    <mergeCell ref="A29:E29"/>
    <mergeCell ref="A8:D8"/>
    <mergeCell ref="A19:E19"/>
    <mergeCell ref="A20:E20"/>
    <mergeCell ref="A21:E21"/>
    <mergeCell ref="A22:E22"/>
    <mergeCell ref="A23:E23"/>
    <mergeCell ref="A2:D2"/>
    <mergeCell ref="A3:D3"/>
    <mergeCell ref="A4:D4"/>
    <mergeCell ref="A5:D5"/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3" sqref="C3:C5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23"/>
    </row>
    <row r="2" spans="1:6" ht="14.25">
      <c r="A2" t="s">
        <v>41</v>
      </c>
      <c r="C2" s="123"/>
      <c r="F2" s="123"/>
    </row>
    <row r="3" spans="2:9" ht="14.25">
      <c r="B3" t="s">
        <v>42</v>
      </c>
      <c r="C3" s="123">
        <f>'Expense Value USD - Table 1'!P1</f>
        <v>1084.11</v>
      </c>
      <c r="E3" t="s">
        <v>43</v>
      </c>
      <c r="F3" s="123">
        <v>1781.07</v>
      </c>
      <c r="H3" t="s">
        <v>44</v>
      </c>
      <c r="I3">
        <v>1639.12</v>
      </c>
    </row>
    <row r="4" spans="2:9" ht="14.25">
      <c r="B4" t="s">
        <v>62</v>
      </c>
      <c r="C4" s="123">
        <f>SUM('Expense Mex Pesos'!R5)</f>
        <v>1356.86</v>
      </c>
      <c r="F4" s="123">
        <v>550</v>
      </c>
      <c r="I4">
        <v>0</v>
      </c>
    </row>
    <row r="5" spans="2:6" ht="14.25">
      <c r="B5" t="s">
        <v>67</v>
      </c>
      <c r="C5" s="123"/>
      <c r="F5" s="123"/>
    </row>
    <row r="6" spans="2:6" ht="14.25">
      <c r="B6" t="s">
        <v>65</v>
      </c>
      <c r="C6" s="123"/>
      <c r="F6" s="123"/>
    </row>
    <row r="7" spans="2:3" ht="14.25">
      <c r="B7" t="s">
        <v>66</v>
      </c>
      <c r="C7" s="123"/>
    </row>
    <row r="8" spans="3:9" ht="14.25">
      <c r="C8" s="123">
        <v>0</v>
      </c>
      <c r="F8" s="123">
        <f>SUM(F3-F4)</f>
        <v>1231.07</v>
      </c>
      <c r="I8">
        <f>SUM(I3:I6)</f>
        <v>1639.12</v>
      </c>
    </row>
    <row r="9" ht="14.25">
      <c r="C9" s="123"/>
    </row>
    <row r="10" ht="14.25">
      <c r="C10" s="123"/>
    </row>
    <row r="11" spans="2:3" ht="14.25">
      <c r="B11" t="s">
        <v>45</v>
      </c>
      <c r="C11" s="123">
        <f>SUM(C3:C8)</f>
        <v>2440.97</v>
      </c>
    </row>
    <row r="12" ht="14.25">
      <c r="C12" s="123"/>
    </row>
    <row r="13" ht="14.25">
      <c r="C13" s="123"/>
    </row>
    <row r="14" ht="14.25">
      <c r="C14" s="123"/>
    </row>
    <row r="15" ht="14.25">
      <c r="C15" s="1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2014-02-26T10:06:07Z</cp:lastPrinted>
  <dcterms:created xsi:type="dcterms:W3CDTF">2012-08-30T12:36:15Z</dcterms:created>
  <dcterms:modified xsi:type="dcterms:W3CDTF">2014-02-26T12:26:27Z</dcterms:modified>
  <cp:category/>
  <cp:version/>
  <cp:contentType/>
  <cp:contentStatus/>
</cp:coreProperties>
</file>