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  <sheet name="Nota Spese CHF" sheetId="4" r:id="rId3"/>
  </sheets>
  <definedNames>
    <definedName name="_xlnm.Print_Area" localSheetId="0">'Nota Spese Estero'!$A$1:$R$45</definedName>
    <definedName name="_xlnm.Print_Area" localSheetId="1">'Nota Spese Italia'!$A$1:$S$94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H22" i="1"/>
  <c r="N22" s="1"/>
  <c r="P22"/>
  <c r="H23"/>
  <c r="N23"/>
  <c r="P23"/>
  <c r="H24"/>
  <c r="N24" s="1"/>
  <c r="P24"/>
  <c r="H25"/>
  <c r="N25" s="1"/>
  <c r="P25"/>
  <c r="H26"/>
  <c r="N26" s="1"/>
  <c r="P26"/>
  <c r="H27"/>
  <c r="N27" s="1"/>
  <c r="P27"/>
  <c r="H28"/>
  <c r="N28" s="1"/>
  <c r="P28"/>
  <c r="H29"/>
  <c r="N29" s="1"/>
  <c r="P29"/>
  <c r="H30"/>
  <c r="N30"/>
  <c r="P30"/>
  <c r="H17" i="3"/>
  <c r="N17" s="1"/>
  <c r="N18"/>
  <c r="P18"/>
  <c r="P32" i="1"/>
  <c r="H32"/>
  <c r="N32" s="1"/>
  <c r="P31"/>
  <c r="H31"/>
  <c r="N31" s="1"/>
  <c r="P21"/>
  <c r="H21"/>
  <c r="N21" s="1"/>
  <c r="P12" i="4"/>
  <c r="N12"/>
  <c r="H12"/>
  <c r="P34" i="1"/>
  <c r="H34"/>
  <c r="N34" s="1"/>
  <c r="P33"/>
  <c r="H33"/>
  <c r="N33" s="1"/>
  <c r="P20"/>
  <c r="H20"/>
  <c r="N20" s="1"/>
  <c r="R3" i="4"/>
  <c r="R1"/>
  <c r="R5" s="1"/>
  <c r="P11"/>
  <c r="H11"/>
  <c r="N11" s="1"/>
  <c r="P40"/>
  <c r="N40"/>
  <c r="H40"/>
  <c r="P39"/>
  <c r="H39"/>
  <c r="N39" s="1"/>
  <c r="P38"/>
  <c r="H38"/>
  <c r="N38" s="1"/>
  <c r="P37"/>
  <c r="N37"/>
  <c r="H37"/>
  <c r="P36"/>
  <c r="H36"/>
  <c r="N36" s="1"/>
  <c r="P35"/>
  <c r="H35"/>
  <c r="N35" s="1"/>
  <c r="P34"/>
  <c r="N34"/>
  <c r="H34"/>
  <c r="P33"/>
  <c r="H33"/>
  <c r="N33" s="1"/>
  <c r="P32"/>
  <c r="N32"/>
  <c r="H32"/>
  <c r="P31"/>
  <c r="H31"/>
  <c r="N31" s="1"/>
  <c r="P30"/>
  <c r="H30"/>
  <c r="N30" s="1"/>
  <c r="P29"/>
  <c r="N29"/>
  <c r="H29"/>
  <c r="P28"/>
  <c r="H28"/>
  <c r="N28" s="1"/>
  <c r="P27"/>
  <c r="H27"/>
  <c r="N27" s="1"/>
  <c r="P26"/>
  <c r="H26"/>
  <c r="N26" s="1"/>
  <c r="P25"/>
  <c r="N25"/>
  <c r="H25"/>
  <c r="P24"/>
  <c r="H24"/>
  <c r="N24" s="1"/>
  <c r="P23"/>
  <c r="H23"/>
  <c r="N23" s="1"/>
  <c r="P22"/>
  <c r="N22"/>
  <c r="H22"/>
  <c r="P21"/>
  <c r="H21"/>
  <c r="N21" s="1"/>
  <c r="P20"/>
  <c r="N20"/>
  <c r="H20"/>
  <c r="P19"/>
  <c r="H19"/>
  <c r="N19" s="1"/>
  <c r="P18"/>
  <c r="H18"/>
  <c r="N18" s="1"/>
  <c r="P17"/>
  <c r="N17"/>
  <c r="P16"/>
  <c r="N16"/>
  <c r="P15"/>
  <c r="N15"/>
  <c r="N14"/>
  <c r="P13"/>
  <c r="N13"/>
  <c r="H7"/>
  <c r="O7"/>
  <c r="P3" s="1"/>
  <c r="M7"/>
  <c r="L7"/>
  <c r="K7"/>
  <c r="J7"/>
  <c r="I7"/>
  <c r="G7"/>
  <c r="P1" l="1"/>
  <c r="P5" s="1"/>
  <c r="N7"/>
  <c r="P7" s="1"/>
  <c r="M1" l="1"/>
  <c r="H16" i="3"/>
  <c r="N16" s="1"/>
  <c r="N15"/>
  <c r="H14"/>
  <c r="N14" s="1"/>
  <c r="H13"/>
  <c r="N13" s="1"/>
  <c r="H12"/>
  <c r="H11"/>
  <c r="N11" s="1"/>
  <c r="H15" i="1" l="1"/>
  <c r="N15" s="1"/>
  <c r="O7" i="3"/>
  <c r="P3" s="1"/>
  <c r="M7"/>
  <c r="L7"/>
  <c r="K7"/>
  <c r="J7"/>
  <c r="I7"/>
  <c r="G7"/>
  <c r="H37"/>
  <c r="H40"/>
  <c r="H88" i="1"/>
  <c r="H87"/>
  <c r="N87" s="1"/>
  <c r="H86"/>
  <c r="N86" s="1"/>
  <c r="H85"/>
  <c r="N85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14"/>
  <c r="H17"/>
  <c r="H13"/>
  <c r="H12"/>
  <c r="H11"/>
  <c r="H16"/>
  <c r="H19"/>
  <c r="N19" s="1"/>
  <c r="H18"/>
  <c r="N18" s="1"/>
  <c r="O7"/>
  <c r="P3" s="1"/>
  <c r="G7"/>
  <c r="I7"/>
  <c r="M7"/>
  <c r="L7"/>
  <c r="K7"/>
  <c r="J7"/>
  <c r="P88"/>
  <c r="N88"/>
  <c r="P87"/>
  <c r="P86"/>
  <c r="P85"/>
  <c r="P84"/>
  <c r="N84"/>
  <c r="P40" i="3"/>
  <c r="N40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5" i="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14"/>
  <c r="P17"/>
  <c r="P13"/>
  <c r="P12"/>
  <c r="P11"/>
  <c r="N47"/>
  <c r="N46"/>
  <c r="N45"/>
  <c r="N44"/>
  <c r="N43"/>
  <c r="N42"/>
  <c r="N41"/>
  <c r="N40"/>
  <c r="N39"/>
  <c r="N38"/>
  <c r="N37"/>
  <c r="N36"/>
  <c r="N35"/>
  <c r="N1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17"/>
  <c r="N13"/>
  <c r="N12"/>
  <c r="N11"/>
  <c r="P16"/>
  <c r="N16"/>
  <c r="H27" i="3"/>
  <c r="N27" s="1"/>
  <c r="H26"/>
  <c r="H25"/>
  <c r="H24"/>
  <c r="H23"/>
  <c r="H22"/>
  <c r="H21"/>
  <c r="H20"/>
  <c r="H19"/>
  <c r="N19" s="1"/>
  <c r="P19" i="1"/>
  <c r="P18"/>
  <c r="H7" i="3" l="1"/>
  <c r="P1" s="1"/>
  <c r="P5" s="1"/>
  <c r="N73" i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<sst xmlns="http://schemas.openxmlformats.org/spreadsheetml/2006/main" count="191" uniqueCount="73">
  <si>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</si>
  <si>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</si>
  <si>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</si>
  <si>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</si>
  <si>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</si>
  <si>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</si>
  <si>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</si>
  <si>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</si>
  <si>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</si>
  <si>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</si>
  <si>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</si>
  <si>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</si>
  <si>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</si>
  <si>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</si>
  <si>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</si>
  <si>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</si>
  <si>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</si>
  <si>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</si>
  <si>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</si>
  <si>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</si>
  <si>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</si>
  <si>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</si>
  <si>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</si>
  <si>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</si>
  <si>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</si>
  <si>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</si>
  <si>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</si>
  <si>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</si>
  <si>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</si>
  <si>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</si>
  <si>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</si>
  <si>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</si>
  <si>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</si>
  <si>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</si>
  <si>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</si>
  <si>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</si>
  <si>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</si>
  <si>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</si>
  <si>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</si>
  <si>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</si>
  <si>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</si>
  <si>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</si>
  <si>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</si>
  <si>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</si>
  <si>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</si>
  <si>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Fulvio de Giovanni</t>
  </si>
  <si>
    <t>Marco Valleri</t>
  </si>
  <si>
    <t>11_13</t>
  </si>
  <si>
    <t>(importi in Riyal Omanita)</t>
  </si>
  <si>
    <t>Delivery Oman</t>
  </si>
  <si>
    <t>Visto ingresso Oman</t>
  </si>
  <si>
    <t>Pasto</t>
  </si>
  <si>
    <t>Extra albergo</t>
  </si>
  <si>
    <t>Restituzione Contanti</t>
  </si>
  <si>
    <t>Taxi</t>
  </si>
  <si>
    <t>Training Ecuador</t>
  </si>
  <si>
    <t>Parcheggio Malpensa</t>
  </si>
  <si>
    <t>Autostrada ritorno</t>
  </si>
  <si>
    <r>
      <t xml:space="preserve">Autostrada andata </t>
    </r>
    <r>
      <rPr>
        <b/>
        <sz val="14"/>
        <color rgb="FFFF0000"/>
        <rFont val="Gulim"/>
        <family val="2"/>
      </rPr>
      <t>(manca ricevuta)</t>
    </r>
  </si>
  <si>
    <t>Taxi cliente</t>
  </si>
  <si>
    <t>Pasto cliente</t>
  </si>
  <si>
    <t>Colazione cliente</t>
  </si>
  <si>
    <t>Benzina andata</t>
  </si>
  <si>
    <t>Benzina ritorno</t>
  </si>
  <si>
    <t>Viaggio cliente</t>
  </si>
  <si>
    <t>spesa personale</t>
  </si>
  <si>
    <t>Ritiro contanti</t>
  </si>
  <si>
    <t>11_03</t>
  </si>
  <si>
    <t>NOVEMBRE</t>
  </si>
  <si>
    <t>(importi in CHF)</t>
  </si>
  <si>
    <r>
      <t xml:space="preserve">Pasto </t>
    </r>
    <r>
      <rPr>
        <b/>
        <sz val="14"/>
        <color rgb="FFFF0000"/>
        <rFont val="Gulim"/>
        <family val="2"/>
      </rPr>
      <t>(manca giustificativo)</t>
    </r>
  </si>
  <si>
    <r>
      <t>Ricarica Skype</t>
    </r>
    <r>
      <rPr>
        <b/>
        <sz val="14"/>
        <color rgb="FFFF0000"/>
        <rFont val="Gulim"/>
        <family val="2"/>
      </rPr>
      <t xml:space="preserve"> (manca giustificativo)</t>
    </r>
  </si>
  <si>
    <t>11_01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</si>
</sst>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7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horizontal="left" vertical="center"/>
      <protection locked="0"/>
    </xf>
    <xf numFmtId="172" fontId="2" fillId="0" borderId="0" xfId="0" applyNumberFormat="1" applyFont="1" applyAlignment="1" applyProtection="1">
      <alignment vertical="center"/>
    </xf>
    <xf numFmtId="4" fontId="2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right"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50" zoomScaleSheetLayoutView="50" workbookViewId="0">
      <pane ySplit="5" topLeftCell="A6" activePane="bottomLeft" state="frozen"/>
      <selection pane="bottomLeft" activeCell="G2" sqref="G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0" t="s">
        <v>0</v>
      </c>
      <c r="C1" s="130"/>
      <c r="D1" s="131" t="s">
        <v>45</v>
      </c>
      <c r="E1" s="131"/>
      <c r="F1" s="51" t="s">
        <v>41</v>
      </c>
      <c r="G1" s="50" t="s">
        <v>72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124.10999999999999</v>
      </c>
      <c r="Q1" s="3" t="s">
        <v>28</v>
      </c>
      <c r="R1" s="111">
        <f>SUM(R11:R17)</f>
        <v>241.44000000000003</v>
      </c>
    </row>
    <row r="2" spans="1:18" s="8" customFormat="1" ht="57.75" customHeight="1">
      <c r="A2" s="4"/>
      <c r="B2" s="132" t="s">
        <v>2</v>
      </c>
      <c r="C2" s="132"/>
      <c r="D2" s="131" t="s">
        <v>46</v>
      </c>
      <c r="E2" s="131"/>
      <c r="F2" s="9"/>
      <c r="G2" s="9"/>
      <c r="N2" s="10" t="s">
        <v>3</v>
      </c>
      <c r="O2" s="11"/>
      <c r="P2" s="112">
        <v>35.9</v>
      </c>
      <c r="Q2" s="3" t="s">
        <v>27</v>
      </c>
      <c r="R2" s="111">
        <v>69.510000000000005</v>
      </c>
    </row>
    <row r="3" spans="1:18" s="8" customFormat="1" ht="35.25" customHeight="1">
      <c r="A3" s="4"/>
      <c r="B3" s="132" t="s">
        <v>26</v>
      </c>
      <c r="C3" s="132"/>
      <c r="D3" s="131" t="s">
        <v>27</v>
      </c>
      <c r="E3" s="131"/>
      <c r="N3" s="10" t="s">
        <v>4</v>
      </c>
      <c r="O3" s="11"/>
      <c r="P3" s="62">
        <f>+O7</f>
        <v>88.210000000000008</v>
      </c>
      <c r="Q3" s="13"/>
      <c r="R3" s="111">
        <f>SUM(R13:R14,R16)</f>
        <v>171.93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1"/>
    </row>
    <row r="5" spans="1:18" s="8" customFormat="1" ht="43.5" customHeight="1" thickTop="1" thickBot="1">
      <c r="A5" s="4"/>
      <c r="B5" s="19" t="s">
        <v>6</v>
      </c>
      <c r="C5" s="20"/>
      <c r="D5" s="59">
        <v>7</v>
      </c>
      <c r="E5" s="14"/>
      <c r="F5" s="10" t="s">
        <v>7</v>
      </c>
      <c r="G5" s="79">
        <v>1.1100000000000001</v>
      </c>
      <c r="N5" s="139" t="s">
        <v>8</v>
      </c>
      <c r="O5" s="139"/>
      <c r="P5" s="58">
        <f>P1-P2-P3-P4</f>
        <v>-2.8421709430404007E-14</v>
      </c>
      <c r="Q5" s="13"/>
      <c r="R5" s="111">
        <f>R1-R2-R3</f>
        <v>0</v>
      </c>
    </row>
    <row r="6" spans="1:18" s="8" customFormat="1" ht="43.5" customHeight="1" thickTop="1" thickBot="1">
      <c r="A6" s="4"/>
      <c r="B6" s="56" t="s">
        <v>48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40" t="s">
        <v>30</v>
      </c>
      <c r="B7" s="141"/>
      <c r="C7" s="142"/>
      <c r="D7" s="115" t="s">
        <v>11</v>
      </c>
      <c r="E7" s="116"/>
      <c r="F7" s="116"/>
      <c r="G7" s="98">
        <f>SUM(G11:G40)</f>
        <v>0</v>
      </c>
      <c r="H7" s="96">
        <f>SUM(H11:H40)</f>
        <v>0</v>
      </c>
      <c r="I7" s="81">
        <f>SUM(I11:I40)</f>
        <v>0</v>
      </c>
      <c r="J7" s="81">
        <f>SUM(J11:J40)</f>
        <v>79.44</v>
      </c>
      <c r="K7" s="81">
        <f>SUM(K11:K40)</f>
        <v>0</v>
      </c>
      <c r="L7" s="81">
        <f>SUM(L11:L40)</f>
        <v>0</v>
      </c>
      <c r="M7" s="82">
        <f>SUM(M11:M40)</f>
        <v>44.669999999999995</v>
      </c>
      <c r="N7" s="80">
        <f>SUM(N11:N40)</f>
        <v>124.11</v>
      </c>
      <c r="O7" s="83">
        <f>SUM(O11:O40)</f>
        <v>88.210000000000008</v>
      </c>
      <c r="P7" s="13">
        <f>+N7-SUM(H7:M7)</f>
        <v>0</v>
      </c>
    </row>
    <row r="8" spans="1:18" ht="36" customHeight="1" thickTop="1" thickBot="1">
      <c r="A8" s="117"/>
      <c r="B8" s="118" t="s">
        <v>12</v>
      </c>
      <c r="C8" s="118" t="s">
        <v>13</v>
      </c>
      <c r="D8" s="119" t="s">
        <v>25</v>
      </c>
      <c r="E8" s="118" t="s">
        <v>33</v>
      </c>
      <c r="F8" s="121" t="s">
        <v>32</v>
      </c>
      <c r="G8" s="122" t="s">
        <v>15</v>
      </c>
      <c r="H8" s="124" t="s">
        <v>16</v>
      </c>
      <c r="I8" s="126" t="s">
        <v>37</v>
      </c>
      <c r="J8" s="125" t="s">
        <v>39</v>
      </c>
      <c r="K8" s="125" t="s">
        <v>38</v>
      </c>
      <c r="L8" s="143" t="s">
        <v>22</v>
      </c>
      <c r="M8" s="144"/>
      <c r="N8" s="114" t="s">
        <v>17</v>
      </c>
      <c r="O8" s="133" t="s">
        <v>18</v>
      </c>
      <c r="P8" s="134" t="s">
        <v>19</v>
      </c>
      <c r="Q8" s="2"/>
      <c r="R8" s="127" t="s">
        <v>40</v>
      </c>
    </row>
    <row r="9" spans="1:18" ht="36" customHeight="1" thickTop="1" thickBot="1">
      <c r="A9" s="117"/>
      <c r="B9" s="118" t="s">
        <v>12</v>
      </c>
      <c r="C9" s="118"/>
      <c r="D9" s="120"/>
      <c r="E9" s="118"/>
      <c r="F9" s="121"/>
      <c r="G9" s="123"/>
      <c r="H9" s="124" t="s">
        <v>37</v>
      </c>
      <c r="I9" s="126" t="s">
        <v>37</v>
      </c>
      <c r="J9" s="126"/>
      <c r="K9" s="126" t="s">
        <v>36</v>
      </c>
      <c r="L9" s="135" t="s">
        <v>23</v>
      </c>
      <c r="M9" s="137" t="s">
        <v>24</v>
      </c>
      <c r="N9" s="114"/>
      <c r="O9" s="133"/>
      <c r="P9" s="134"/>
      <c r="Q9" s="2"/>
      <c r="R9" s="128"/>
    </row>
    <row r="10" spans="1:18" ht="37.5" customHeight="1" thickTop="1" thickBot="1">
      <c r="A10" s="117"/>
      <c r="B10" s="118"/>
      <c r="C10" s="118"/>
      <c r="D10" s="120"/>
      <c r="E10" s="118"/>
      <c r="F10" s="121"/>
      <c r="G10" s="95" t="s">
        <v>20</v>
      </c>
      <c r="H10" s="124"/>
      <c r="I10" s="126"/>
      <c r="J10" s="126"/>
      <c r="K10" s="126"/>
      <c r="L10" s="136"/>
      <c r="M10" s="138"/>
      <c r="N10" s="114"/>
      <c r="O10" s="133"/>
      <c r="P10" s="134"/>
      <c r="Q10" s="2"/>
      <c r="R10" s="129"/>
    </row>
    <row r="11" spans="1:18" ht="30" customHeight="1" thickTop="1">
      <c r="A11" s="27">
        <v>1</v>
      </c>
      <c r="B11" s="47">
        <v>41583</v>
      </c>
      <c r="C11" s="29" t="s">
        <v>49</v>
      </c>
      <c r="D11" s="29" t="s">
        <v>50</v>
      </c>
      <c r="E11" s="30"/>
      <c r="F11" s="31"/>
      <c r="G11" s="32"/>
      <c r="H11" s="33">
        <f>IF($D$3="si",($G$5/$G$6*G11),IF($D$3="no",G11*$G$4,0))</f>
        <v>0</v>
      </c>
      <c r="I11" s="34"/>
      <c r="J11" s="72">
        <v>5</v>
      </c>
      <c r="K11" s="34"/>
      <c r="L11" s="35"/>
      <c r="M11" s="37"/>
      <c r="N11" s="39">
        <f>SUM(H11:M11)</f>
        <v>5</v>
      </c>
      <c r="O11" s="43"/>
      <c r="P11" s="41"/>
      <c r="Q11" s="2"/>
      <c r="R11" s="74">
        <v>10.69</v>
      </c>
    </row>
    <row r="12" spans="1:18" ht="30" customHeight="1">
      <c r="A12" s="42">
        <v>2</v>
      </c>
      <c r="B12" s="47">
        <v>41585</v>
      </c>
      <c r="C12" s="29" t="s">
        <v>49</v>
      </c>
      <c r="D12" s="29" t="s">
        <v>51</v>
      </c>
      <c r="E12" s="30"/>
      <c r="F12" s="31"/>
      <c r="G12" s="32"/>
      <c r="H12" s="33">
        <f>IF($D$3="si",($G$5/$G$6*G12),IF($D$3="no",G12*$G$4,0))</f>
        <v>0</v>
      </c>
      <c r="I12" s="34"/>
      <c r="J12" s="72"/>
      <c r="K12" s="34"/>
      <c r="L12" s="35"/>
      <c r="M12" s="37">
        <v>12</v>
      </c>
      <c r="N12" s="39">
        <v>12</v>
      </c>
      <c r="O12" s="43"/>
      <c r="P12" s="41"/>
      <c r="Q12" s="2"/>
      <c r="R12" s="74">
        <v>24.02</v>
      </c>
    </row>
    <row r="13" spans="1:18" ht="30" customHeight="1">
      <c r="A13" s="42">
        <v>3</v>
      </c>
      <c r="B13" s="47">
        <v>41585</v>
      </c>
      <c r="C13" s="29" t="s">
        <v>49</v>
      </c>
      <c r="D13" s="29" t="s">
        <v>51</v>
      </c>
      <c r="E13" s="30"/>
      <c r="F13" s="31"/>
      <c r="G13" s="32"/>
      <c r="H13" s="33">
        <f>IF($D$3="si",($G$5/$G$6*G13),IF($D$3="no",G13*$G$4,0))</f>
        <v>0</v>
      </c>
      <c r="I13" s="34"/>
      <c r="J13" s="72"/>
      <c r="K13" s="34"/>
      <c r="L13" s="35"/>
      <c r="M13" s="37">
        <v>24.27</v>
      </c>
      <c r="N13" s="39">
        <f>SUM(H13:M13)</f>
        <v>24.27</v>
      </c>
      <c r="O13" s="43">
        <v>22.37</v>
      </c>
      <c r="P13" s="41"/>
      <c r="Q13" s="2"/>
      <c r="R13" s="41">
        <v>43.69</v>
      </c>
    </row>
    <row r="14" spans="1:18" ht="30" customHeight="1">
      <c r="A14" s="42">
        <v>4</v>
      </c>
      <c r="B14" s="47">
        <v>41585</v>
      </c>
      <c r="C14" s="29" t="s">
        <v>49</v>
      </c>
      <c r="D14" s="29" t="s">
        <v>52</v>
      </c>
      <c r="E14" s="30"/>
      <c r="F14" s="31"/>
      <c r="G14" s="32"/>
      <c r="H14" s="33">
        <f>IF($D$3="si",($G$5/$G$6*G14),IF($D$3="no",G14*$G$4,0))</f>
        <v>0</v>
      </c>
      <c r="I14" s="34"/>
      <c r="J14" s="72">
        <v>57.44</v>
      </c>
      <c r="K14" s="34"/>
      <c r="L14" s="35"/>
      <c r="M14" s="37"/>
      <c r="N14" s="39">
        <f>SUM(H14:M14)</f>
        <v>57.44</v>
      </c>
      <c r="O14" s="43">
        <v>57.44</v>
      </c>
      <c r="P14" s="41"/>
      <c r="Q14" s="2"/>
      <c r="R14" s="41">
        <v>112.06</v>
      </c>
    </row>
    <row r="15" spans="1:18" ht="30" customHeight="1">
      <c r="A15" s="42">
        <v>5</v>
      </c>
      <c r="B15" s="47">
        <v>41585</v>
      </c>
      <c r="C15" s="29" t="s">
        <v>49</v>
      </c>
      <c r="D15" s="29" t="s">
        <v>54</v>
      </c>
      <c r="E15" s="107"/>
      <c r="F15" s="31"/>
      <c r="G15" s="32"/>
      <c r="H15" s="33"/>
      <c r="I15" s="109"/>
      <c r="J15" s="72">
        <v>7</v>
      </c>
      <c r="K15" s="34"/>
      <c r="L15" s="35"/>
      <c r="M15" s="37"/>
      <c r="N15" s="39">
        <f>SUM(H15:M15)</f>
        <v>7</v>
      </c>
      <c r="O15" s="43"/>
      <c r="P15" s="41"/>
      <c r="Q15" s="2"/>
      <c r="R15" s="113">
        <v>14.53</v>
      </c>
    </row>
    <row r="16" spans="1:18" ht="30" customHeight="1">
      <c r="A16" s="42">
        <v>6</v>
      </c>
      <c r="B16" s="28">
        <v>41583</v>
      </c>
      <c r="C16" s="29" t="s">
        <v>49</v>
      </c>
      <c r="D16" s="29" t="s">
        <v>70</v>
      </c>
      <c r="E16" s="108"/>
      <c r="F16" s="31"/>
      <c r="G16" s="32"/>
      <c r="H16" s="33">
        <f>IF($D$3="si",($G$5/$G$6*G16),IF($D$3="no",G16*$G$4,0))</f>
        <v>0</v>
      </c>
      <c r="I16" s="34"/>
      <c r="J16" s="72"/>
      <c r="K16" s="34"/>
      <c r="L16" s="35"/>
      <c r="M16" s="37">
        <v>8.4</v>
      </c>
      <c r="N16" s="39">
        <f>SUM(H16:M16)</f>
        <v>8.4</v>
      </c>
      <c r="O16" s="43">
        <v>8.4</v>
      </c>
      <c r="P16" s="41"/>
      <c r="Q16" s="2"/>
      <c r="R16" s="41">
        <v>16.18</v>
      </c>
    </row>
    <row r="17" spans="1:18" ht="30" customHeight="1">
      <c r="A17" s="42">
        <v>7</v>
      </c>
      <c r="B17" s="28">
        <v>41589</v>
      </c>
      <c r="C17" s="29" t="s">
        <v>49</v>
      </c>
      <c r="D17" s="29" t="s">
        <v>53</v>
      </c>
      <c r="E17" s="108"/>
      <c r="F17" s="31"/>
      <c r="G17" s="32"/>
      <c r="H17" s="33">
        <f>IF($D$3="si",($G$5/$G$6*G17),IF($D$3="no",G17*$G$4,0))</f>
        <v>0</v>
      </c>
      <c r="I17" s="34"/>
      <c r="J17" s="72">
        <v>10</v>
      </c>
      <c r="K17" s="34"/>
      <c r="L17" s="35"/>
      <c r="M17" s="37"/>
      <c r="N17" s="39">
        <f>SUM(H17:M17)</f>
        <v>10</v>
      </c>
      <c r="O17" s="43"/>
      <c r="P17" s="41"/>
      <c r="Q17" s="2"/>
      <c r="R17" s="76">
        <v>20.27</v>
      </c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/>
      <c r="I18" s="34"/>
      <c r="J18" s="72"/>
      <c r="K18" s="34"/>
      <c r="L18" s="35"/>
      <c r="M18" s="35"/>
      <c r="N18" s="39">
        <f t="shared" ref="N18" si="0">SUM(H18:M18)</f>
        <v>0</v>
      </c>
      <c r="O18" s="43"/>
      <c r="P18" s="41" t="str">
        <f>IF(F17="Milano","X","")</f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ref="H19:H27" si="1">IF($D$3="si",($G$5/$G$6*G19),IF($D$3="no",G19*$G$4,0))</f>
        <v>0</v>
      </c>
      <c r="I19" s="34"/>
      <c r="J19" s="72"/>
      <c r="K19" s="34"/>
      <c r="L19" s="35"/>
      <c r="M19" s="35"/>
      <c r="N19" s="39">
        <f t="shared" ref="N19:N26" si="2">SUM(H19:M19)</f>
        <v>0</v>
      </c>
      <c r="O19" s="43"/>
      <c r="P19" s="41" t="str">
        <f t="shared" ref="P19:P27" si="3">IF(F19="Milano","X","")</f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8">
      <c r="A42" s="84"/>
      <c r="B42" s="85"/>
      <c r="C42" s="86"/>
      <c r="D42" s="87"/>
      <c r="E42" s="87"/>
      <c r="F42" s="88"/>
      <c r="G42" s="89"/>
      <c r="H42" s="90"/>
      <c r="I42" s="91"/>
      <c r="J42" s="91"/>
      <c r="K42" s="91"/>
      <c r="L42" s="91"/>
      <c r="M42" s="91"/>
      <c r="N42" s="92"/>
      <c r="O42" s="93"/>
      <c r="P42" s="94"/>
    </row>
    <row r="43" spans="1:18">
      <c r="A43" s="60"/>
      <c r="B43" s="78" t="s">
        <v>42</v>
      </c>
      <c r="C43" s="78"/>
      <c r="D43" s="78"/>
      <c r="E43" s="61"/>
      <c r="F43" s="61"/>
      <c r="G43" s="78" t="s">
        <v>44</v>
      </c>
      <c r="H43" s="78"/>
      <c r="I43" s="78"/>
      <c r="J43" s="61"/>
      <c r="K43" s="61"/>
      <c r="L43" s="78" t="s">
        <v>43</v>
      </c>
      <c r="M43" s="78"/>
      <c r="N43" s="78"/>
      <c r="O43" s="61"/>
      <c r="P43" s="94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9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</sheetData>
  <sortState ref="B11:O17">
    <sortCondition ref="B11"/>
  </sortState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2 C23:C40 C21">
      <formula1>1</formula1>
      <formula2>0</formula2>
    </dataValidation>
    <dataValidation type="date" operator="greaterThanOrEqual" showErrorMessage="1" errorTitle="Data" error="Inserire una data superiore al 1/11/2000" sqref="B42 B11:B15 B23:B40">
      <formula1>36831</formula1>
      <formula2>0</formula2>
    </dataValidation>
    <dataValidation type="textLength" operator="greaterThan" sqref="F42 F23:F40 F19:F20">
      <formula1>1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whole" operator="greaterThanOrEqual" allowBlank="1" showErrorMessage="1" errorTitle="Valore" error="Inserire un numero maggiore o uguale a 0 (zero)!" sqref="N42 N18:N40 N11:N15">
      <formula1>0</formula1>
      <formula2>0</formula2>
    </dataValidation>
    <dataValidation type="decimal" operator="greaterThanOrEqual" allowBlank="1" showErrorMessage="1" errorTitle="Valore" error="Inserire un numero maggiore o uguale a 0 (zero)!" sqref="H42:M42 H18:I40 K16:K19 J11:J19 L11:M19 H15:I15 J20:M40 H11:H14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view="pageBreakPreview" zoomScale="45" zoomScaleSheetLayoutView="45" workbookViewId="0">
      <pane ySplit="5" topLeftCell="A6" activePane="bottomLeft" state="frozen"/>
      <selection pane="bottomLeft" activeCell="G25" sqref="G2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0" t="s">
        <v>0</v>
      </c>
      <c r="C1" s="130"/>
      <c r="D1" s="130"/>
      <c r="E1" s="131" t="s">
        <v>45</v>
      </c>
      <c r="F1" s="131"/>
      <c r="G1" s="51" t="s">
        <v>41</v>
      </c>
      <c r="H1" s="50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950.78000000000009</v>
      </c>
      <c r="Q1" s="3" t="s">
        <v>28</v>
      </c>
    </row>
    <row r="2" spans="1:19" s="8" customFormat="1" ht="35.25" customHeight="1">
      <c r="A2" s="4"/>
      <c r="B2" s="132" t="s">
        <v>2</v>
      </c>
      <c r="C2" s="132"/>
      <c r="D2" s="132"/>
      <c r="E2" s="131" t="s">
        <v>46</v>
      </c>
      <c r="F2" s="13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2" t="s">
        <v>26</v>
      </c>
      <c r="C3" s="132"/>
      <c r="D3" s="132"/>
      <c r="E3" s="131" t="s">
        <v>27</v>
      </c>
      <c r="F3" s="131"/>
      <c r="N3" s="10" t="s">
        <v>4</v>
      </c>
      <c r="O3" s="11"/>
      <c r="P3" s="12">
        <f>+O7</f>
        <v>908.98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17</v>
      </c>
      <c r="F5" s="14"/>
      <c r="G5" s="10" t="s">
        <v>7</v>
      </c>
      <c r="H5" s="21">
        <v>1.696</v>
      </c>
      <c r="N5" s="139" t="s">
        <v>8</v>
      </c>
      <c r="O5" s="139"/>
      <c r="P5" s="22">
        <f>P1-P2-P3-P4</f>
        <v>41.800000000000068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8" t="s">
        <v>11</v>
      </c>
      <c r="F7" s="159"/>
      <c r="G7" s="25">
        <f>SUM(G11:G88)</f>
        <v>123.30000000000001</v>
      </c>
      <c r="H7" s="25">
        <f>SUM(H11:H88)</f>
        <v>123.30000000000001</v>
      </c>
      <c r="I7" s="65">
        <f>SUM(I11:I88)</f>
        <v>47.4</v>
      </c>
      <c r="J7" s="71">
        <f>SUM(J11:J88)</f>
        <v>218</v>
      </c>
      <c r="K7" s="66">
        <f>SUM(K11:K88)</f>
        <v>11.5</v>
      </c>
      <c r="L7" s="66">
        <f>SUM(L11:L88)</f>
        <v>0</v>
      </c>
      <c r="M7" s="66">
        <f>SUM(M11:M88)</f>
        <v>550.58000000000004</v>
      </c>
      <c r="N7" s="66">
        <f>SUM(N11:N88)</f>
        <v>950.78000000000009</v>
      </c>
      <c r="O7" s="67">
        <f>SUM(O11:O88)</f>
        <v>908.98</v>
      </c>
      <c r="P7" s="13">
        <f>+N7-SUM(I7:M7)</f>
        <v>123.30000000000007</v>
      </c>
    </row>
    <row r="8" spans="1:19" ht="36" customHeight="1" thickTop="1" thickBot="1">
      <c r="A8" s="146"/>
      <c r="B8" s="64"/>
      <c r="C8" s="147" t="s">
        <v>13</v>
      </c>
      <c r="D8" s="148" t="s">
        <v>25</v>
      </c>
      <c r="E8" s="118" t="s">
        <v>14</v>
      </c>
      <c r="F8" s="149" t="s">
        <v>34</v>
      </c>
      <c r="G8" s="150" t="s">
        <v>15</v>
      </c>
      <c r="H8" s="151" t="s">
        <v>16</v>
      </c>
      <c r="I8" s="125" t="s">
        <v>37</v>
      </c>
      <c r="J8" s="125" t="s">
        <v>39</v>
      </c>
      <c r="K8" s="125" t="s">
        <v>38</v>
      </c>
      <c r="L8" s="156" t="s">
        <v>35</v>
      </c>
      <c r="M8" s="157"/>
      <c r="N8" s="145" t="s">
        <v>17</v>
      </c>
      <c r="O8" s="154" t="s">
        <v>18</v>
      </c>
      <c r="P8" s="134" t="s">
        <v>19</v>
      </c>
      <c r="R8" s="2"/>
    </row>
    <row r="9" spans="1:19" ht="36" customHeight="1" thickTop="1" thickBot="1">
      <c r="A9" s="117"/>
      <c r="B9" s="64" t="s">
        <v>12</v>
      </c>
      <c r="C9" s="118"/>
      <c r="D9" s="118"/>
      <c r="E9" s="118"/>
      <c r="F9" s="149"/>
      <c r="G9" s="150"/>
      <c r="H9" s="152"/>
      <c r="I9" s="126" t="s">
        <v>37</v>
      </c>
      <c r="J9" s="126"/>
      <c r="K9" s="126" t="s">
        <v>36</v>
      </c>
      <c r="L9" s="135" t="s">
        <v>23</v>
      </c>
      <c r="M9" s="155" t="s">
        <v>24</v>
      </c>
      <c r="N9" s="114"/>
      <c r="O9" s="133"/>
      <c r="P9" s="134"/>
      <c r="R9" s="2"/>
    </row>
    <row r="10" spans="1:19" ht="37.5" customHeight="1" thickTop="1" thickBot="1">
      <c r="A10" s="117"/>
      <c r="B10" s="55"/>
      <c r="C10" s="118"/>
      <c r="D10" s="118"/>
      <c r="E10" s="118"/>
      <c r="F10" s="149"/>
      <c r="G10" s="26" t="s">
        <v>20</v>
      </c>
      <c r="H10" s="153"/>
      <c r="I10" s="126"/>
      <c r="J10" s="126"/>
      <c r="K10" s="126"/>
      <c r="L10" s="160"/>
      <c r="M10" s="138"/>
      <c r="N10" s="114"/>
      <c r="O10" s="133"/>
      <c r="P10" s="134"/>
      <c r="R10" s="2"/>
    </row>
    <row r="11" spans="1:19" ht="30" customHeight="1" thickTop="1">
      <c r="A11" s="27">
        <v>1</v>
      </c>
      <c r="B11" s="47">
        <v>41576</v>
      </c>
      <c r="C11" s="29" t="s">
        <v>55</v>
      </c>
      <c r="D11" s="29" t="s">
        <v>60</v>
      </c>
      <c r="E11" s="69"/>
      <c r="F11" s="69"/>
      <c r="G11" s="106"/>
      <c r="H11" s="104">
        <f t="shared" ref="H11:H19" si="0">IF($E$3="si",($H$5/$H$6*G11),IF($E$3="no",G11*$H$4,0))</f>
        <v>0</v>
      </c>
      <c r="I11" s="72"/>
      <c r="J11" s="72"/>
      <c r="K11" s="34"/>
      <c r="L11" s="35"/>
      <c r="M11" s="37">
        <v>179.87</v>
      </c>
      <c r="N11" s="39">
        <f t="shared" ref="N11:N19" si="1">SUM(H11:M11)</f>
        <v>179.87</v>
      </c>
      <c r="O11" s="43">
        <v>174.87</v>
      </c>
      <c r="P11" s="41" t="str">
        <f t="shared" ref="P11:P25" si="2">IF($F11="Milano","X","")</f>
        <v/>
      </c>
      <c r="R11" s="2"/>
    </row>
    <row r="12" spans="1:19" ht="30" customHeight="1">
      <c r="A12" s="42">
        <v>2</v>
      </c>
      <c r="B12" s="47">
        <v>41577</v>
      </c>
      <c r="C12" s="29" t="s">
        <v>55</v>
      </c>
      <c r="D12" s="29" t="s">
        <v>59</v>
      </c>
      <c r="E12" s="69"/>
      <c r="F12" s="69"/>
      <c r="G12" s="110"/>
      <c r="H12" s="104">
        <f t="shared" si="0"/>
        <v>0</v>
      </c>
      <c r="I12" s="72"/>
      <c r="J12" s="72">
        <v>11</v>
      </c>
      <c r="K12" s="34"/>
      <c r="L12" s="35"/>
      <c r="M12" s="37"/>
      <c r="N12" s="39">
        <f t="shared" si="1"/>
        <v>11</v>
      </c>
      <c r="O12" s="43"/>
      <c r="P12" s="41" t="str">
        <f t="shared" si="2"/>
        <v/>
      </c>
      <c r="R12" s="2"/>
    </row>
    <row r="13" spans="1:19" ht="30" customHeight="1">
      <c r="A13" s="42">
        <v>3</v>
      </c>
      <c r="B13" s="47">
        <v>41577</v>
      </c>
      <c r="C13" s="29" t="s">
        <v>55</v>
      </c>
      <c r="D13" s="29" t="s">
        <v>60</v>
      </c>
      <c r="E13" s="69"/>
      <c r="F13" s="69"/>
      <c r="G13" s="110"/>
      <c r="H13" s="104">
        <f t="shared" si="0"/>
        <v>0</v>
      </c>
      <c r="I13" s="72"/>
      <c r="J13" s="72"/>
      <c r="K13" s="34"/>
      <c r="L13" s="35"/>
      <c r="M13" s="37">
        <v>176.5</v>
      </c>
      <c r="N13" s="39">
        <f t="shared" si="1"/>
        <v>176.5</v>
      </c>
      <c r="O13" s="43">
        <v>171.5</v>
      </c>
      <c r="P13" s="41" t="str">
        <f t="shared" si="2"/>
        <v/>
      </c>
      <c r="R13" s="2"/>
    </row>
    <row r="14" spans="1:19" ht="30" customHeight="1">
      <c r="A14" s="42">
        <v>4</v>
      </c>
      <c r="B14" s="47">
        <v>41577</v>
      </c>
      <c r="C14" s="29" t="s">
        <v>55</v>
      </c>
      <c r="D14" s="29" t="s">
        <v>64</v>
      </c>
      <c r="E14" s="69"/>
      <c r="F14" s="69"/>
      <c r="G14" s="110"/>
      <c r="H14" s="104">
        <f t="shared" si="0"/>
        <v>0</v>
      </c>
      <c r="I14" s="72"/>
      <c r="J14" s="72">
        <v>207</v>
      </c>
      <c r="K14" s="34"/>
      <c r="L14" s="35"/>
      <c r="M14" s="37"/>
      <c r="N14" s="39">
        <f t="shared" si="1"/>
        <v>207</v>
      </c>
      <c r="O14" s="43">
        <v>207</v>
      </c>
      <c r="P14" s="41" t="str">
        <f t="shared" si="2"/>
        <v/>
      </c>
      <c r="R14" s="2"/>
    </row>
    <row r="15" spans="1:19" ht="30" customHeight="1">
      <c r="A15" s="42">
        <v>5</v>
      </c>
      <c r="B15" s="47">
        <v>41578</v>
      </c>
      <c r="C15" s="29" t="s">
        <v>55</v>
      </c>
      <c r="D15" s="29" t="s">
        <v>60</v>
      </c>
      <c r="E15" s="69"/>
      <c r="F15" s="69"/>
      <c r="G15" s="110"/>
      <c r="H15" s="104">
        <f t="shared" si="0"/>
        <v>0</v>
      </c>
      <c r="I15" s="72"/>
      <c r="J15" s="72"/>
      <c r="K15" s="34"/>
      <c r="L15" s="35"/>
      <c r="M15" s="37">
        <v>37</v>
      </c>
      <c r="N15" s="39">
        <f t="shared" si="1"/>
        <v>37</v>
      </c>
      <c r="O15" s="43">
        <v>37</v>
      </c>
      <c r="P15" s="41" t="str">
        <f t="shared" si="2"/>
        <v/>
      </c>
      <c r="R15" s="2"/>
    </row>
    <row r="16" spans="1:19" ht="30" customHeight="1">
      <c r="A16" s="42">
        <v>6</v>
      </c>
      <c r="B16" s="47">
        <v>41578</v>
      </c>
      <c r="C16" s="29" t="s">
        <v>55</v>
      </c>
      <c r="D16" s="29" t="s">
        <v>60</v>
      </c>
      <c r="E16" s="69"/>
      <c r="F16" s="69"/>
      <c r="G16" s="110"/>
      <c r="H16" s="104">
        <f t="shared" si="0"/>
        <v>0</v>
      </c>
      <c r="I16" s="72"/>
      <c r="J16" s="72"/>
      <c r="K16" s="34"/>
      <c r="L16" s="35"/>
      <c r="M16" s="37">
        <v>116</v>
      </c>
      <c r="N16" s="39">
        <f t="shared" si="1"/>
        <v>116</v>
      </c>
      <c r="O16" s="43">
        <v>111</v>
      </c>
      <c r="P16" s="41" t="str">
        <f t="shared" si="2"/>
        <v/>
      </c>
      <c r="R16" s="2"/>
    </row>
    <row r="17" spans="1:18" ht="30" customHeight="1">
      <c r="A17" s="42">
        <v>7</v>
      </c>
      <c r="B17" s="47">
        <v>41578</v>
      </c>
      <c r="C17" s="29" t="s">
        <v>55</v>
      </c>
      <c r="D17" s="29" t="s">
        <v>61</v>
      </c>
      <c r="E17" s="69"/>
      <c r="F17" s="69"/>
      <c r="G17" s="110"/>
      <c r="H17" s="104">
        <f t="shared" si="0"/>
        <v>0</v>
      </c>
      <c r="I17" s="72"/>
      <c r="J17" s="72"/>
      <c r="K17" s="34"/>
      <c r="L17" s="35"/>
      <c r="M17" s="37">
        <v>19</v>
      </c>
      <c r="N17" s="39">
        <f t="shared" si="1"/>
        <v>19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47">
        <v>41582</v>
      </c>
      <c r="C18" s="29" t="s">
        <v>49</v>
      </c>
      <c r="D18" s="29" t="s">
        <v>56</v>
      </c>
      <c r="E18" s="69"/>
      <c r="F18" s="69"/>
      <c r="G18" s="99"/>
      <c r="H18" s="104">
        <f t="shared" si="0"/>
        <v>0</v>
      </c>
      <c r="I18" s="72">
        <v>43</v>
      </c>
      <c r="J18" s="72"/>
      <c r="K18" s="34"/>
      <c r="L18" s="35"/>
      <c r="M18" s="35"/>
      <c r="N18" s="39">
        <f t="shared" si="1"/>
        <v>43</v>
      </c>
      <c r="O18" s="43">
        <v>43</v>
      </c>
      <c r="P18" s="41" t="str">
        <f t="shared" si="2"/>
        <v/>
      </c>
      <c r="R18" s="2"/>
    </row>
    <row r="19" spans="1:18" ht="30" customHeight="1">
      <c r="A19" s="42">
        <v>9</v>
      </c>
      <c r="B19" s="28">
        <v>41582</v>
      </c>
      <c r="C19" s="29" t="s">
        <v>49</v>
      </c>
      <c r="D19" s="44" t="s">
        <v>58</v>
      </c>
      <c r="E19" s="69"/>
      <c r="F19" s="69"/>
      <c r="G19" s="102"/>
      <c r="H19" s="104">
        <f t="shared" si="0"/>
        <v>0</v>
      </c>
      <c r="I19" s="72">
        <v>2.8</v>
      </c>
      <c r="J19" s="72"/>
      <c r="K19" s="34"/>
      <c r="L19" s="35"/>
      <c r="M19" s="35"/>
      <c r="N19" s="39">
        <f t="shared" si="1"/>
        <v>2.8</v>
      </c>
      <c r="O19" s="43">
        <v>2.8</v>
      </c>
      <c r="P19" s="41" t="str">
        <f t="shared" si="2"/>
        <v/>
      </c>
      <c r="R19" s="2"/>
    </row>
    <row r="20" spans="1:18" ht="30" customHeight="1">
      <c r="A20" s="42">
        <v>10</v>
      </c>
      <c r="B20" s="28">
        <v>41582</v>
      </c>
      <c r="C20" s="29" t="s">
        <v>49</v>
      </c>
      <c r="D20" s="44" t="s">
        <v>62</v>
      </c>
      <c r="E20" s="69"/>
      <c r="F20" s="69"/>
      <c r="G20" s="102">
        <v>61.7</v>
      </c>
      <c r="H20" s="104">
        <f t="shared" ref="H20" si="3">IF($E$3="si",($H$5/$H$6*G20),IF($E$3="no",G20*$H$4,0))</f>
        <v>61.7</v>
      </c>
      <c r="I20" s="72"/>
      <c r="J20" s="72"/>
      <c r="K20" s="34"/>
      <c r="L20" s="35"/>
      <c r="M20" s="35"/>
      <c r="N20" s="39">
        <f t="shared" ref="N20:N34" si="4">SUM(H20:M20)</f>
        <v>61.7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>
        <v>41584</v>
      </c>
      <c r="C21" s="29" t="s">
        <v>49</v>
      </c>
      <c r="D21" s="44" t="s">
        <v>71</v>
      </c>
      <c r="E21" s="69"/>
      <c r="F21" s="69"/>
      <c r="G21" s="102"/>
      <c r="H21" s="104">
        <f t="shared" ref="H21" si="5">IF($E$3="si",($H$5/$H$6*G21),IF($E$3="no",G21*$H$4,0))</f>
        <v>0</v>
      </c>
      <c r="I21" s="72"/>
      <c r="J21" s="72"/>
      <c r="K21" s="34">
        <v>11.5</v>
      </c>
      <c r="L21" s="35"/>
      <c r="M21" s="35"/>
      <c r="N21" s="39">
        <f t="shared" ref="N21:N32" si="6">SUM(H21:M21)</f>
        <v>11.5</v>
      </c>
      <c r="O21" s="43">
        <v>11.5</v>
      </c>
      <c r="P21" s="41" t="str">
        <f t="shared" si="2"/>
        <v/>
      </c>
      <c r="R21" s="2"/>
    </row>
    <row r="22" spans="1:18" ht="30" customHeight="1">
      <c r="A22" s="42">
        <v>12</v>
      </c>
      <c r="B22" s="28">
        <v>41586</v>
      </c>
      <c r="C22" s="29" t="s">
        <v>49</v>
      </c>
      <c r="D22" s="44" t="s">
        <v>51</v>
      </c>
      <c r="E22" s="69"/>
      <c r="F22" s="69"/>
      <c r="G22" s="102"/>
      <c r="H22" s="104">
        <f t="shared" ref="H22:H32" si="7">IF($E$3="si",($H$5/$H$6*G22),IF($E$3="no",G22*$H$4,0))</f>
        <v>0</v>
      </c>
      <c r="I22" s="72"/>
      <c r="J22" s="72"/>
      <c r="K22" s="34"/>
      <c r="L22" s="35"/>
      <c r="M22" s="35">
        <v>8.5</v>
      </c>
      <c r="N22" s="39">
        <f t="shared" ref="N22:N25" si="8">SUM(H22:M22)</f>
        <v>8.5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>
        <v>41586</v>
      </c>
      <c r="C23" s="29" t="s">
        <v>49</v>
      </c>
      <c r="D23" s="44" t="s">
        <v>57</v>
      </c>
      <c r="E23" s="69"/>
      <c r="F23" s="69"/>
      <c r="G23" s="102"/>
      <c r="H23" s="104">
        <f t="shared" si="7"/>
        <v>0</v>
      </c>
      <c r="I23" s="72">
        <v>1.6</v>
      </c>
      <c r="J23" s="72"/>
      <c r="K23" s="34"/>
      <c r="L23" s="35"/>
      <c r="M23" s="35"/>
      <c r="N23" s="39">
        <f t="shared" si="8"/>
        <v>1.6</v>
      </c>
      <c r="O23" s="43">
        <v>1.6</v>
      </c>
      <c r="P23" s="41" t="str">
        <f t="shared" si="2"/>
        <v/>
      </c>
      <c r="R23" s="2"/>
    </row>
    <row r="24" spans="1:18" ht="30" customHeight="1">
      <c r="A24" s="42">
        <v>14</v>
      </c>
      <c r="B24" s="28">
        <v>41586</v>
      </c>
      <c r="C24" s="29" t="s">
        <v>49</v>
      </c>
      <c r="D24" s="44" t="s">
        <v>51</v>
      </c>
      <c r="E24" s="69"/>
      <c r="F24" s="69"/>
      <c r="G24" s="102"/>
      <c r="H24" s="104">
        <f t="shared" si="7"/>
        <v>0</v>
      </c>
      <c r="I24" s="72"/>
      <c r="J24" s="72"/>
      <c r="K24" s="34"/>
      <c r="L24" s="35"/>
      <c r="M24" s="35">
        <v>13.71</v>
      </c>
      <c r="N24" s="39">
        <f t="shared" si="8"/>
        <v>13.71</v>
      </c>
      <c r="O24" s="43">
        <v>13.71</v>
      </c>
      <c r="P24" s="41" t="str">
        <f t="shared" si="2"/>
        <v/>
      </c>
      <c r="R24" s="2"/>
    </row>
    <row r="25" spans="1:18" ht="30" customHeight="1">
      <c r="A25" s="42">
        <v>15</v>
      </c>
      <c r="B25" s="28">
        <v>41586</v>
      </c>
      <c r="C25" s="29" t="s">
        <v>49</v>
      </c>
      <c r="D25" s="44" t="s">
        <v>63</v>
      </c>
      <c r="E25" s="69"/>
      <c r="F25" s="69"/>
      <c r="G25" s="102">
        <v>61.6</v>
      </c>
      <c r="H25" s="104">
        <f t="shared" si="7"/>
        <v>61.6</v>
      </c>
      <c r="I25" s="72"/>
      <c r="J25" s="72"/>
      <c r="K25" s="34"/>
      <c r="L25" s="35"/>
      <c r="M25" s="35"/>
      <c r="N25" s="39">
        <f t="shared" si="8"/>
        <v>61.6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>
        <v>41602</v>
      </c>
      <c r="C26" s="29" t="s">
        <v>65</v>
      </c>
      <c r="D26" s="44"/>
      <c r="E26" s="69"/>
      <c r="F26" s="69"/>
      <c r="G26" s="100"/>
      <c r="H26" s="104">
        <f t="shared" si="7"/>
        <v>0</v>
      </c>
      <c r="I26" s="72"/>
      <c r="J26" s="72"/>
      <c r="K26" s="34"/>
      <c r="L26" s="35"/>
      <c r="M26" s="35"/>
      <c r="N26" s="39">
        <f t="shared" si="6"/>
        <v>0</v>
      </c>
      <c r="O26" s="43">
        <v>85</v>
      </c>
      <c r="P26" s="41" t="str">
        <f t="shared" ref="P26:P83" si="9">IF($F26="Milano","X","")</f>
        <v/>
      </c>
      <c r="R26" s="2"/>
    </row>
    <row r="27" spans="1:18" ht="30" customHeight="1">
      <c r="A27" s="42">
        <v>17</v>
      </c>
      <c r="B27" s="28">
        <v>41602</v>
      </c>
      <c r="C27" s="29" t="s">
        <v>65</v>
      </c>
      <c r="D27" s="44" t="s">
        <v>66</v>
      </c>
      <c r="E27" s="69"/>
      <c r="F27" s="69"/>
      <c r="G27" s="100"/>
      <c r="H27" s="104">
        <f t="shared" si="7"/>
        <v>0</v>
      </c>
      <c r="I27" s="72"/>
      <c r="J27" s="72"/>
      <c r="K27" s="34"/>
      <c r="L27" s="35"/>
      <c r="M27" s="35"/>
      <c r="N27" s="39">
        <f t="shared" si="6"/>
        <v>0</v>
      </c>
      <c r="O27" s="43">
        <v>50</v>
      </c>
      <c r="P27" s="41" t="str">
        <f t="shared" si="9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0"/>
      <c r="H28" s="104">
        <f t="shared" si="7"/>
        <v>0</v>
      </c>
      <c r="I28" s="72"/>
      <c r="J28" s="72"/>
      <c r="K28" s="34"/>
      <c r="L28" s="35"/>
      <c r="M28" s="35"/>
      <c r="N28" s="39">
        <f t="shared" si="6"/>
        <v>0</v>
      </c>
      <c r="O28" s="43"/>
      <c r="P28" s="41" t="str">
        <f t="shared" si="9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0"/>
      <c r="H29" s="104">
        <f t="shared" si="7"/>
        <v>0</v>
      </c>
      <c r="I29" s="72"/>
      <c r="J29" s="72"/>
      <c r="K29" s="34"/>
      <c r="L29" s="35"/>
      <c r="M29" s="35"/>
      <c r="N29" s="39">
        <f t="shared" si="6"/>
        <v>0</v>
      </c>
      <c r="O29" s="43"/>
      <c r="P29" s="41" t="str">
        <f t="shared" si="9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0"/>
      <c r="H30" s="104">
        <f t="shared" si="7"/>
        <v>0</v>
      </c>
      <c r="I30" s="72"/>
      <c r="J30" s="72"/>
      <c r="K30" s="34"/>
      <c r="L30" s="35"/>
      <c r="M30" s="35"/>
      <c r="N30" s="39">
        <f t="shared" si="6"/>
        <v>0</v>
      </c>
      <c r="O30" s="43"/>
      <c r="P30" s="41" t="str">
        <f t="shared" si="9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0"/>
      <c r="H31" s="104">
        <f t="shared" si="7"/>
        <v>0</v>
      </c>
      <c r="I31" s="72"/>
      <c r="J31" s="72"/>
      <c r="K31" s="34"/>
      <c r="L31" s="35"/>
      <c r="M31" s="35"/>
      <c r="N31" s="39">
        <f t="shared" si="6"/>
        <v>0</v>
      </c>
      <c r="O31" s="43"/>
      <c r="P31" s="41" t="str">
        <f t="shared" si="9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0"/>
      <c r="H32" s="104">
        <f t="shared" si="7"/>
        <v>0</v>
      </c>
      <c r="I32" s="72"/>
      <c r="J32" s="72"/>
      <c r="K32" s="34"/>
      <c r="L32" s="35"/>
      <c r="M32" s="35"/>
      <c r="N32" s="39">
        <f t="shared" si="6"/>
        <v>0</v>
      </c>
      <c r="O32" s="43"/>
      <c r="P32" s="41" t="str">
        <f t="shared" si="9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4">
        <f t="shared" ref="H33:H34" si="10">IF($E$3="si",($H$5/$H$6*G33),IF($E$3="no",G33*$H$4,0))</f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9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0"/>
      <c r="H34" s="104">
        <f t="shared" si="10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9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0"/>
      <c r="H35" s="104">
        <f t="shared" ref="H35:H75" si="11">IF($E$3="si",($H$5/$H$6*G35),IF($E$3="no",G35*$H$4,0))</f>
        <v>0</v>
      </c>
      <c r="I35" s="72"/>
      <c r="J35" s="72"/>
      <c r="K35" s="34"/>
      <c r="L35" s="35"/>
      <c r="M35" s="35"/>
      <c r="N35" s="39">
        <f t="shared" ref="N35:N83" si="12">SUM(H35:M35)</f>
        <v>0</v>
      </c>
      <c r="O35" s="43"/>
      <c r="P35" s="41" t="str">
        <f t="shared" si="9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0"/>
      <c r="H36" s="72">
        <f t="shared" si="11"/>
        <v>0</v>
      </c>
      <c r="I36" s="72"/>
      <c r="J36" s="72"/>
      <c r="K36" s="34"/>
      <c r="L36" s="35"/>
      <c r="M36" s="35"/>
      <c r="N36" s="39">
        <f t="shared" si="12"/>
        <v>0</v>
      </c>
      <c r="O36" s="43"/>
      <c r="P36" s="41" t="str">
        <f t="shared" si="9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0"/>
      <c r="H37" s="72">
        <f t="shared" si="11"/>
        <v>0</v>
      </c>
      <c r="I37" s="72"/>
      <c r="J37" s="72"/>
      <c r="K37" s="34"/>
      <c r="L37" s="35"/>
      <c r="M37" s="35"/>
      <c r="N37" s="39">
        <f t="shared" si="12"/>
        <v>0</v>
      </c>
      <c r="O37" s="43"/>
      <c r="P37" s="41" t="str">
        <f t="shared" si="9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0"/>
      <c r="H38" s="72">
        <f t="shared" si="11"/>
        <v>0</v>
      </c>
      <c r="I38" s="72"/>
      <c r="J38" s="72"/>
      <c r="K38" s="34"/>
      <c r="L38" s="35"/>
      <c r="M38" s="35"/>
      <c r="N38" s="39">
        <f t="shared" si="12"/>
        <v>0</v>
      </c>
      <c r="O38" s="43"/>
      <c r="P38" s="41" t="str">
        <f t="shared" si="9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0"/>
      <c r="H39" s="72">
        <f t="shared" si="11"/>
        <v>0</v>
      </c>
      <c r="I39" s="72"/>
      <c r="J39" s="72"/>
      <c r="K39" s="34"/>
      <c r="L39" s="35"/>
      <c r="M39" s="35"/>
      <c r="N39" s="39">
        <f t="shared" si="12"/>
        <v>0</v>
      </c>
      <c r="O39" s="43"/>
      <c r="P39" s="41" t="str">
        <f t="shared" si="9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0"/>
      <c r="H40" s="72">
        <f t="shared" si="11"/>
        <v>0</v>
      </c>
      <c r="I40" s="72"/>
      <c r="J40" s="72"/>
      <c r="K40" s="34"/>
      <c r="L40" s="35"/>
      <c r="M40" s="35"/>
      <c r="N40" s="39">
        <f t="shared" si="12"/>
        <v>0</v>
      </c>
      <c r="O40" s="43"/>
      <c r="P40" s="41" t="str">
        <f t="shared" si="9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0"/>
      <c r="H41" s="72">
        <f t="shared" si="11"/>
        <v>0</v>
      </c>
      <c r="I41" s="72"/>
      <c r="J41" s="72"/>
      <c r="K41" s="34"/>
      <c r="L41" s="35"/>
      <c r="M41" s="35"/>
      <c r="N41" s="39">
        <f t="shared" si="12"/>
        <v>0</v>
      </c>
      <c r="O41" s="43"/>
      <c r="P41" s="41" t="str">
        <f t="shared" si="9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0"/>
      <c r="H42" s="72">
        <f t="shared" si="11"/>
        <v>0</v>
      </c>
      <c r="I42" s="72"/>
      <c r="J42" s="72"/>
      <c r="K42" s="34"/>
      <c r="L42" s="35"/>
      <c r="M42" s="35"/>
      <c r="N42" s="39">
        <f t="shared" si="12"/>
        <v>0</v>
      </c>
      <c r="O42" s="43"/>
      <c r="P42" s="41" t="str">
        <f t="shared" si="9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0"/>
      <c r="H43" s="72">
        <f t="shared" si="11"/>
        <v>0</v>
      </c>
      <c r="I43" s="72"/>
      <c r="J43" s="72"/>
      <c r="K43" s="34"/>
      <c r="L43" s="35"/>
      <c r="M43" s="35"/>
      <c r="N43" s="39">
        <f t="shared" si="12"/>
        <v>0</v>
      </c>
      <c r="O43" s="43"/>
      <c r="P43" s="41" t="str">
        <f t="shared" si="9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0"/>
      <c r="H44" s="72">
        <f t="shared" si="11"/>
        <v>0</v>
      </c>
      <c r="I44" s="72"/>
      <c r="J44" s="72"/>
      <c r="K44" s="34"/>
      <c r="L44" s="35"/>
      <c r="M44" s="35"/>
      <c r="N44" s="39">
        <f t="shared" si="12"/>
        <v>0</v>
      </c>
      <c r="O44" s="43"/>
      <c r="P44" s="41" t="str">
        <f t="shared" si="9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0"/>
      <c r="H45" s="72">
        <f t="shared" si="11"/>
        <v>0</v>
      </c>
      <c r="I45" s="72"/>
      <c r="J45" s="72"/>
      <c r="K45" s="34"/>
      <c r="L45" s="35"/>
      <c r="M45" s="35"/>
      <c r="N45" s="39">
        <f t="shared" si="12"/>
        <v>0</v>
      </c>
      <c r="O45" s="43"/>
      <c r="P45" s="41" t="str">
        <f t="shared" si="9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0"/>
      <c r="H46" s="72">
        <f t="shared" si="11"/>
        <v>0</v>
      </c>
      <c r="I46" s="72"/>
      <c r="J46" s="72"/>
      <c r="K46" s="34"/>
      <c r="L46" s="35"/>
      <c r="M46" s="35"/>
      <c r="N46" s="39">
        <f t="shared" si="12"/>
        <v>0</v>
      </c>
      <c r="O46" s="43"/>
      <c r="P46" s="41" t="str">
        <f t="shared" si="9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0"/>
      <c r="H47" s="72">
        <f t="shared" si="11"/>
        <v>0</v>
      </c>
      <c r="I47" s="72"/>
      <c r="J47" s="72"/>
      <c r="K47" s="34"/>
      <c r="L47" s="35"/>
      <c r="M47" s="35"/>
      <c r="N47" s="39">
        <f t="shared" si="12"/>
        <v>0</v>
      </c>
      <c r="O47" s="43"/>
      <c r="P47" s="41" t="str">
        <f t="shared" si="9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0"/>
      <c r="H48" s="72">
        <f t="shared" si="11"/>
        <v>0</v>
      </c>
      <c r="I48" s="72"/>
      <c r="J48" s="72"/>
      <c r="K48" s="34"/>
      <c r="L48" s="35"/>
      <c r="M48" s="35"/>
      <c r="N48" s="39">
        <f t="shared" si="12"/>
        <v>0</v>
      </c>
      <c r="O48" s="43"/>
      <c r="P48" s="41" t="str">
        <f t="shared" si="9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0"/>
      <c r="H49" s="72">
        <f t="shared" si="11"/>
        <v>0</v>
      </c>
      <c r="I49" s="72"/>
      <c r="J49" s="72"/>
      <c r="K49" s="34"/>
      <c r="L49" s="35"/>
      <c r="M49" s="35"/>
      <c r="N49" s="39">
        <f t="shared" si="12"/>
        <v>0</v>
      </c>
      <c r="O49" s="43"/>
      <c r="P49" s="41" t="str">
        <f t="shared" si="9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0"/>
      <c r="H50" s="72">
        <f t="shared" si="11"/>
        <v>0</v>
      </c>
      <c r="I50" s="72"/>
      <c r="J50" s="72"/>
      <c r="K50" s="34"/>
      <c r="L50" s="35"/>
      <c r="M50" s="35"/>
      <c r="N50" s="39">
        <f t="shared" si="12"/>
        <v>0</v>
      </c>
      <c r="O50" s="43"/>
      <c r="P50" s="41" t="str">
        <f t="shared" si="9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0"/>
      <c r="H51" s="72">
        <f t="shared" si="11"/>
        <v>0</v>
      </c>
      <c r="I51" s="72"/>
      <c r="J51" s="72"/>
      <c r="K51" s="34"/>
      <c r="L51" s="35"/>
      <c r="M51" s="35"/>
      <c r="N51" s="39">
        <f t="shared" si="12"/>
        <v>0</v>
      </c>
      <c r="O51" s="43"/>
      <c r="P51" s="41" t="str">
        <f t="shared" si="9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0"/>
      <c r="H52" s="72">
        <f t="shared" si="11"/>
        <v>0</v>
      </c>
      <c r="I52" s="72"/>
      <c r="J52" s="72"/>
      <c r="K52" s="34"/>
      <c r="L52" s="35"/>
      <c r="M52" s="35"/>
      <c r="N52" s="39">
        <f t="shared" si="12"/>
        <v>0</v>
      </c>
      <c r="O52" s="43"/>
      <c r="P52" s="41" t="str">
        <f t="shared" si="9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0"/>
      <c r="H53" s="72">
        <f t="shared" si="11"/>
        <v>0</v>
      </c>
      <c r="I53" s="72"/>
      <c r="J53" s="72"/>
      <c r="K53" s="34"/>
      <c r="L53" s="35"/>
      <c r="M53" s="35"/>
      <c r="N53" s="39">
        <f t="shared" si="12"/>
        <v>0</v>
      </c>
      <c r="O53" s="43"/>
      <c r="P53" s="41" t="str">
        <f t="shared" si="9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0"/>
      <c r="H54" s="72">
        <f t="shared" si="11"/>
        <v>0</v>
      </c>
      <c r="I54" s="72"/>
      <c r="J54" s="72"/>
      <c r="K54" s="34"/>
      <c r="L54" s="35"/>
      <c r="M54" s="35"/>
      <c r="N54" s="39">
        <f t="shared" si="12"/>
        <v>0</v>
      </c>
      <c r="O54" s="43"/>
      <c r="P54" s="41" t="str">
        <f t="shared" si="9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0"/>
      <c r="H55" s="72">
        <f t="shared" si="11"/>
        <v>0</v>
      </c>
      <c r="I55" s="72"/>
      <c r="J55" s="72"/>
      <c r="K55" s="34"/>
      <c r="L55" s="35"/>
      <c r="M55" s="35"/>
      <c r="N55" s="39">
        <f t="shared" si="12"/>
        <v>0</v>
      </c>
      <c r="O55" s="43"/>
      <c r="P55" s="41" t="str">
        <f t="shared" si="9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0"/>
      <c r="H56" s="72">
        <f t="shared" si="11"/>
        <v>0</v>
      </c>
      <c r="I56" s="72"/>
      <c r="J56" s="72"/>
      <c r="K56" s="34"/>
      <c r="L56" s="35"/>
      <c r="M56" s="35"/>
      <c r="N56" s="39">
        <f t="shared" si="12"/>
        <v>0</v>
      </c>
      <c r="O56" s="43"/>
      <c r="P56" s="41" t="str">
        <f t="shared" si="9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0"/>
      <c r="H57" s="72">
        <f t="shared" si="11"/>
        <v>0</v>
      </c>
      <c r="I57" s="72"/>
      <c r="J57" s="72"/>
      <c r="K57" s="34"/>
      <c r="L57" s="35"/>
      <c r="M57" s="35"/>
      <c r="N57" s="39">
        <f t="shared" si="12"/>
        <v>0</v>
      </c>
      <c r="O57" s="43"/>
      <c r="P57" s="41" t="str">
        <f t="shared" si="9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0"/>
      <c r="H58" s="72">
        <f t="shared" si="11"/>
        <v>0</v>
      </c>
      <c r="I58" s="72"/>
      <c r="J58" s="72"/>
      <c r="K58" s="34"/>
      <c r="L58" s="35"/>
      <c r="M58" s="35"/>
      <c r="N58" s="39">
        <f t="shared" si="12"/>
        <v>0</v>
      </c>
      <c r="O58" s="43"/>
      <c r="P58" s="41" t="str">
        <f t="shared" si="9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0"/>
      <c r="H59" s="72">
        <f t="shared" si="11"/>
        <v>0</v>
      </c>
      <c r="I59" s="72"/>
      <c r="J59" s="72"/>
      <c r="K59" s="34"/>
      <c r="L59" s="35"/>
      <c r="M59" s="35"/>
      <c r="N59" s="39">
        <f t="shared" si="12"/>
        <v>0</v>
      </c>
      <c r="O59" s="43"/>
      <c r="P59" s="41" t="str">
        <f t="shared" si="9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0"/>
      <c r="H60" s="72">
        <f t="shared" si="11"/>
        <v>0</v>
      </c>
      <c r="I60" s="72"/>
      <c r="J60" s="72"/>
      <c r="K60" s="34"/>
      <c r="L60" s="35"/>
      <c r="M60" s="35"/>
      <c r="N60" s="39">
        <f t="shared" si="12"/>
        <v>0</v>
      </c>
      <c r="O60" s="43"/>
      <c r="P60" s="41" t="str">
        <f t="shared" si="9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0"/>
      <c r="H61" s="72">
        <f t="shared" si="11"/>
        <v>0</v>
      </c>
      <c r="I61" s="72"/>
      <c r="J61" s="72"/>
      <c r="K61" s="34"/>
      <c r="L61" s="35"/>
      <c r="M61" s="35"/>
      <c r="N61" s="39">
        <f t="shared" si="12"/>
        <v>0</v>
      </c>
      <c r="O61" s="43"/>
      <c r="P61" s="41" t="str">
        <f t="shared" si="9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0"/>
      <c r="H62" s="72">
        <f t="shared" si="11"/>
        <v>0</v>
      </c>
      <c r="I62" s="72"/>
      <c r="J62" s="72"/>
      <c r="K62" s="34"/>
      <c r="L62" s="35"/>
      <c r="M62" s="35"/>
      <c r="N62" s="39">
        <f t="shared" si="12"/>
        <v>0</v>
      </c>
      <c r="O62" s="43"/>
      <c r="P62" s="41" t="str">
        <f t="shared" si="9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0"/>
      <c r="H63" s="72">
        <f t="shared" si="11"/>
        <v>0</v>
      </c>
      <c r="I63" s="72"/>
      <c r="J63" s="72"/>
      <c r="K63" s="34"/>
      <c r="L63" s="35"/>
      <c r="M63" s="35"/>
      <c r="N63" s="39">
        <f t="shared" si="12"/>
        <v>0</v>
      </c>
      <c r="O63" s="43"/>
      <c r="P63" s="41" t="str">
        <f t="shared" si="9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0"/>
      <c r="H64" s="72">
        <f t="shared" si="11"/>
        <v>0</v>
      </c>
      <c r="I64" s="72"/>
      <c r="J64" s="72"/>
      <c r="K64" s="34"/>
      <c r="L64" s="35"/>
      <c r="M64" s="35"/>
      <c r="N64" s="39">
        <f t="shared" si="12"/>
        <v>0</v>
      </c>
      <c r="O64" s="43"/>
      <c r="P64" s="41" t="str">
        <f t="shared" si="9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0"/>
      <c r="H65" s="72">
        <f t="shared" si="11"/>
        <v>0</v>
      </c>
      <c r="I65" s="72"/>
      <c r="J65" s="72"/>
      <c r="K65" s="34"/>
      <c r="L65" s="35"/>
      <c r="M65" s="35"/>
      <c r="N65" s="39">
        <f t="shared" si="12"/>
        <v>0</v>
      </c>
      <c r="O65" s="43"/>
      <c r="P65" s="41" t="str">
        <f t="shared" si="9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0"/>
      <c r="H66" s="72">
        <f t="shared" si="11"/>
        <v>0</v>
      </c>
      <c r="I66" s="72"/>
      <c r="J66" s="72"/>
      <c r="K66" s="34"/>
      <c r="L66" s="35"/>
      <c r="M66" s="35"/>
      <c r="N66" s="39">
        <f t="shared" si="12"/>
        <v>0</v>
      </c>
      <c r="O66" s="43"/>
      <c r="P66" s="41" t="str">
        <f t="shared" si="9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0"/>
      <c r="H67" s="72">
        <f t="shared" si="11"/>
        <v>0</v>
      </c>
      <c r="I67" s="72"/>
      <c r="J67" s="72"/>
      <c r="K67" s="34"/>
      <c r="L67" s="35"/>
      <c r="M67" s="35"/>
      <c r="N67" s="39">
        <f t="shared" si="12"/>
        <v>0</v>
      </c>
      <c r="O67" s="43"/>
      <c r="P67" s="41" t="str">
        <f t="shared" si="9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0"/>
      <c r="H68" s="72">
        <f t="shared" si="11"/>
        <v>0</v>
      </c>
      <c r="I68" s="72"/>
      <c r="J68" s="72"/>
      <c r="K68" s="34"/>
      <c r="L68" s="35"/>
      <c r="M68" s="35"/>
      <c r="N68" s="39">
        <f t="shared" si="12"/>
        <v>0</v>
      </c>
      <c r="O68" s="43"/>
      <c r="P68" s="41" t="str">
        <f t="shared" si="9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0"/>
      <c r="H69" s="72">
        <f t="shared" si="11"/>
        <v>0</v>
      </c>
      <c r="I69" s="72"/>
      <c r="J69" s="72"/>
      <c r="K69" s="34"/>
      <c r="L69" s="35"/>
      <c r="M69" s="35"/>
      <c r="N69" s="39">
        <f t="shared" si="12"/>
        <v>0</v>
      </c>
      <c r="O69" s="43"/>
      <c r="P69" s="41" t="str">
        <f t="shared" si="9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0"/>
      <c r="H70" s="72">
        <f t="shared" si="11"/>
        <v>0</v>
      </c>
      <c r="I70" s="72"/>
      <c r="J70" s="72"/>
      <c r="K70" s="34"/>
      <c r="L70" s="35"/>
      <c r="M70" s="35"/>
      <c r="N70" s="39">
        <f t="shared" si="12"/>
        <v>0</v>
      </c>
      <c r="O70" s="43"/>
      <c r="P70" s="41" t="str">
        <f t="shared" si="9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0"/>
      <c r="H71" s="72">
        <f t="shared" si="11"/>
        <v>0</v>
      </c>
      <c r="I71" s="72"/>
      <c r="J71" s="72"/>
      <c r="K71" s="34"/>
      <c r="L71" s="35"/>
      <c r="M71" s="35"/>
      <c r="N71" s="39">
        <f t="shared" si="12"/>
        <v>0</v>
      </c>
      <c r="O71" s="43"/>
      <c r="P71" s="41" t="str">
        <f t="shared" si="9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0"/>
      <c r="H72" s="72">
        <f t="shared" si="11"/>
        <v>0</v>
      </c>
      <c r="I72" s="72"/>
      <c r="J72" s="72"/>
      <c r="K72" s="34"/>
      <c r="L72" s="35"/>
      <c r="M72" s="35"/>
      <c r="N72" s="39">
        <f t="shared" si="12"/>
        <v>0</v>
      </c>
      <c r="O72" s="43"/>
      <c r="P72" s="41" t="str">
        <f t="shared" si="9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0"/>
      <c r="H73" s="72">
        <f t="shared" si="11"/>
        <v>0</v>
      </c>
      <c r="I73" s="72"/>
      <c r="J73" s="72"/>
      <c r="K73" s="34"/>
      <c r="L73" s="35"/>
      <c r="M73" s="35"/>
      <c r="N73" s="39">
        <f t="shared" si="12"/>
        <v>0</v>
      </c>
      <c r="O73" s="43"/>
      <c r="P73" s="41" t="str">
        <f t="shared" si="9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0"/>
      <c r="H74" s="72">
        <f t="shared" si="11"/>
        <v>0</v>
      </c>
      <c r="I74" s="72"/>
      <c r="J74" s="72"/>
      <c r="K74" s="34"/>
      <c r="L74" s="35"/>
      <c r="M74" s="35"/>
      <c r="N74" s="39">
        <f t="shared" si="12"/>
        <v>0</v>
      </c>
      <c r="O74" s="43"/>
      <c r="P74" s="41" t="str">
        <f t="shared" si="9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0"/>
      <c r="H75" s="72">
        <f t="shared" si="11"/>
        <v>0</v>
      </c>
      <c r="I75" s="72"/>
      <c r="J75" s="72"/>
      <c r="K75" s="34"/>
      <c r="L75" s="35"/>
      <c r="M75" s="35"/>
      <c r="N75" s="39">
        <f t="shared" si="12"/>
        <v>0</v>
      </c>
      <c r="O75" s="43"/>
      <c r="P75" s="41" t="str">
        <f t="shared" si="9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0"/>
      <c r="H76" s="72">
        <f t="shared" ref="H76:H88" si="13">IF($E$3="si",($H$5/$H$6*G76),IF($E$3="no",G76*$H$4,0))</f>
        <v>0</v>
      </c>
      <c r="I76" s="72"/>
      <c r="J76" s="72"/>
      <c r="K76" s="34"/>
      <c r="L76" s="35"/>
      <c r="M76" s="35"/>
      <c r="N76" s="39">
        <f t="shared" si="12"/>
        <v>0</v>
      </c>
      <c r="O76" s="43"/>
      <c r="P76" s="41" t="str">
        <f t="shared" si="9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1"/>
      <c r="H77" s="72">
        <f t="shared" si="13"/>
        <v>0</v>
      </c>
      <c r="I77" s="72"/>
      <c r="J77" s="72"/>
      <c r="K77" s="34"/>
      <c r="L77" s="35"/>
      <c r="M77" s="35"/>
      <c r="N77" s="39">
        <f t="shared" si="12"/>
        <v>0</v>
      </c>
      <c r="O77" s="43"/>
      <c r="P77" s="41" t="str">
        <f t="shared" si="9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1"/>
      <c r="H78" s="72">
        <f t="shared" si="13"/>
        <v>0</v>
      </c>
      <c r="I78" s="72"/>
      <c r="J78" s="72"/>
      <c r="K78" s="35"/>
      <c r="L78" s="35"/>
      <c r="M78" s="35"/>
      <c r="N78" s="39">
        <f t="shared" si="12"/>
        <v>0</v>
      </c>
      <c r="O78" s="43"/>
      <c r="P78" s="41" t="str">
        <f t="shared" si="9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2"/>
      <c r="H79" s="73">
        <f t="shared" si="13"/>
        <v>0</v>
      </c>
      <c r="I79" s="73"/>
      <c r="J79" s="73"/>
      <c r="K79" s="48"/>
      <c r="L79" s="35"/>
      <c r="M79" s="35"/>
      <c r="N79" s="39">
        <f t="shared" si="12"/>
        <v>0</v>
      </c>
      <c r="O79" s="43"/>
      <c r="P79" s="41" t="str">
        <f t="shared" si="9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2"/>
      <c r="H80" s="73">
        <f t="shared" si="13"/>
        <v>0</v>
      </c>
      <c r="I80" s="73"/>
      <c r="J80" s="73"/>
      <c r="K80" s="48"/>
      <c r="L80" s="35"/>
      <c r="M80" s="37"/>
      <c r="N80" s="39">
        <f t="shared" si="12"/>
        <v>0</v>
      </c>
      <c r="O80" s="43"/>
      <c r="P80" s="41" t="str">
        <f t="shared" si="9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2"/>
      <c r="H81" s="73">
        <f t="shared" si="13"/>
        <v>0</v>
      </c>
      <c r="I81" s="73"/>
      <c r="J81" s="73"/>
      <c r="K81" s="48"/>
      <c r="L81" s="35"/>
      <c r="M81" s="37"/>
      <c r="N81" s="39">
        <f t="shared" si="12"/>
        <v>0</v>
      </c>
      <c r="O81" s="43"/>
      <c r="P81" s="41" t="str">
        <f t="shared" si="9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2"/>
      <c r="H82" s="73">
        <f t="shared" si="13"/>
        <v>0</v>
      </c>
      <c r="I82" s="73"/>
      <c r="J82" s="73"/>
      <c r="K82" s="48"/>
      <c r="L82" s="35"/>
      <c r="M82" s="37"/>
      <c r="N82" s="39">
        <f t="shared" si="12"/>
        <v>0</v>
      </c>
      <c r="O82" s="43"/>
      <c r="P82" s="41" t="str">
        <f t="shared" si="9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2"/>
      <c r="H83" s="73">
        <f t="shared" si="13"/>
        <v>0</v>
      </c>
      <c r="I83" s="73"/>
      <c r="J83" s="73"/>
      <c r="K83" s="48"/>
      <c r="L83" s="35"/>
      <c r="M83" s="37"/>
      <c r="N83" s="39">
        <f t="shared" si="12"/>
        <v>0</v>
      </c>
      <c r="O83" s="43"/>
      <c r="P83" s="41" t="str">
        <f t="shared" si="9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3"/>
      <c r="H84" s="36">
        <f t="shared" si="13"/>
        <v>0</v>
      </c>
      <c r="I84" s="36"/>
      <c r="J84" s="36"/>
      <c r="K84" s="37"/>
      <c r="L84" s="37"/>
      <c r="M84" s="38"/>
      <c r="N84" s="39">
        <f t="shared" ref="N84:N86" si="14">SUM(H84:M84)</f>
        <v>0</v>
      </c>
      <c r="O84" s="43"/>
      <c r="P84" s="41" t="str">
        <f t="shared" ref="P84:P88" si="15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3"/>
      <c r="H85" s="36">
        <f t="shared" si="13"/>
        <v>0</v>
      </c>
      <c r="I85" s="36"/>
      <c r="J85" s="36"/>
      <c r="K85" s="37"/>
      <c r="L85" s="37"/>
      <c r="M85" s="38"/>
      <c r="N85" s="39">
        <f t="shared" si="14"/>
        <v>0</v>
      </c>
      <c r="O85" s="43"/>
      <c r="P85" s="41" t="str">
        <f t="shared" si="15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3"/>
      <c r="H86" s="36">
        <f t="shared" si="13"/>
        <v>0</v>
      </c>
      <c r="I86" s="36"/>
      <c r="J86" s="36"/>
      <c r="K86" s="37"/>
      <c r="L86" s="37"/>
      <c r="M86" s="38"/>
      <c r="N86" s="39">
        <f t="shared" si="14"/>
        <v>0</v>
      </c>
      <c r="O86" s="43"/>
      <c r="P86" s="41" t="str">
        <f t="shared" si="15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3"/>
      <c r="H87" s="36">
        <f t="shared" si="13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15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3"/>
      <c r="H88" s="36">
        <f t="shared" si="13"/>
        <v>0</v>
      </c>
      <c r="I88" s="36"/>
      <c r="J88" s="36"/>
      <c r="K88" s="37"/>
      <c r="L88" s="37"/>
      <c r="M88" s="38"/>
      <c r="N88" s="39">
        <f t="shared" ref="N88" si="16">SUM(H88:M88)</f>
        <v>0</v>
      </c>
      <c r="O88" s="43"/>
      <c r="P88" s="41" t="str">
        <f t="shared" si="15"/>
        <v/>
      </c>
      <c r="R88" s="2"/>
    </row>
    <row r="90" spans="1:18">
      <c r="A90" s="60"/>
      <c r="B90" s="61"/>
      <c r="C90" s="61"/>
      <c r="D90" s="61"/>
      <c r="E90" s="61"/>
      <c r="F90" s="61"/>
      <c r="G90" s="61"/>
      <c r="H90" s="61"/>
      <c r="I90" s="61"/>
      <c r="J90" s="105"/>
      <c r="K90" s="105"/>
      <c r="L90" s="61"/>
      <c r="M90" s="61"/>
      <c r="N90" s="61"/>
      <c r="O90" s="61"/>
      <c r="P90" s="105"/>
      <c r="Q90" s="3"/>
    </row>
    <row r="91" spans="1:18">
      <c r="A91" s="84"/>
      <c r="B91" s="85"/>
      <c r="C91" s="86"/>
      <c r="D91" s="87"/>
      <c r="E91" s="87"/>
      <c r="F91" s="88"/>
      <c r="G91" s="89"/>
      <c r="H91" s="90"/>
      <c r="I91" s="91"/>
      <c r="J91" s="105"/>
      <c r="K91" s="105"/>
      <c r="L91" s="91"/>
      <c r="M91" s="91"/>
      <c r="N91" s="92"/>
      <c r="O91" s="93"/>
      <c r="P91" s="105"/>
      <c r="Q91" s="3"/>
    </row>
    <row r="92" spans="1:18">
      <c r="A92" s="60"/>
      <c r="B92" s="78" t="s">
        <v>42</v>
      </c>
      <c r="C92" s="78"/>
      <c r="D92" s="78"/>
      <c r="E92" s="61"/>
      <c r="F92" s="61"/>
      <c r="G92" s="78" t="s">
        <v>44</v>
      </c>
      <c r="H92" s="78"/>
      <c r="I92" s="78"/>
      <c r="J92" s="105"/>
      <c r="K92" s="105"/>
      <c r="L92" s="78" t="s">
        <v>43</v>
      </c>
      <c r="M92" s="78"/>
      <c r="N92" s="78"/>
      <c r="O92" s="61"/>
      <c r="P92" s="105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5"/>
      <c r="K93" s="105"/>
      <c r="L93" s="61"/>
      <c r="M93" s="61"/>
      <c r="N93" s="61"/>
      <c r="O93" s="61"/>
      <c r="P93" s="105"/>
      <c r="Q93" s="3"/>
    </row>
    <row r="94" spans="1:18">
      <c r="A94" s="60"/>
      <c r="B94" s="61"/>
      <c r="C94" s="61"/>
      <c r="D94" s="61"/>
      <c r="E94" s="61"/>
      <c r="F94" s="61"/>
      <c r="G94" s="61"/>
      <c r="H94" s="61"/>
      <c r="I94" s="61"/>
      <c r="J94" s="105"/>
      <c r="K94" s="105"/>
      <c r="L94" s="61"/>
      <c r="M94" s="61"/>
      <c r="N94" s="61"/>
      <c r="O94" s="61"/>
      <c r="P94" s="105"/>
      <c r="Q94" s="3"/>
    </row>
  </sheetData>
  <sortState ref="B11:Q26">
    <sortCondition ref="B11"/>
  </sortState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12:J83 K17:K83 L11:M83 H11:K11 H84:M88">
      <formula1>0</formula1>
      <formula2>0</formula2>
    </dataValidation>
    <dataValidation type="textLength" operator="greaterThan" allowBlank="1" showErrorMessage="1" sqref="D91:E91 F19:F77 D84:E88 E79:F83">
      <formula1>1</formula1>
      <formula2>0</formula2>
    </dataValidation>
    <dataValidation type="textLength" operator="greaterThan" sqref="F91 G19:G76 F84:F88 G79:G83">
      <formula1>1</formula1>
      <formula2>0</formula2>
    </dataValidation>
    <dataValidation type="date" operator="greaterThanOrEqual" showErrorMessage="1" errorTitle="Data" error="Inserire una data superiore al 1/11/2000" sqref="B91 B11:B18 B79:B88">
      <formula1>36831</formula1>
      <formula2>0</formula2>
    </dataValidation>
    <dataValidation type="textLength" operator="greaterThan" allowBlank="1" sqref="C91 D79:D83 D77 C84:C8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60" zoomScaleNormal="50" workbookViewId="0">
      <selection activeCell="D6" sqref="D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0" t="s">
        <v>0</v>
      </c>
      <c r="C1" s="130"/>
      <c r="D1" s="131" t="s">
        <v>45</v>
      </c>
      <c r="E1" s="131"/>
      <c r="F1" s="51" t="s">
        <v>68</v>
      </c>
      <c r="G1" s="50" t="s">
        <v>67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32.799999999999997</v>
      </c>
      <c r="Q1" s="3" t="s">
        <v>28</v>
      </c>
      <c r="R1" s="111">
        <f>R11</f>
        <v>0</v>
      </c>
    </row>
    <row r="2" spans="1:18" s="8" customFormat="1" ht="57.75" customHeight="1">
      <c r="A2" s="4"/>
      <c r="B2" s="132" t="s">
        <v>2</v>
      </c>
      <c r="C2" s="132"/>
      <c r="D2" s="131"/>
      <c r="E2" s="131"/>
      <c r="F2" s="9"/>
      <c r="G2" s="9"/>
      <c r="N2" s="10" t="s">
        <v>3</v>
      </c>
      <c r="O2" s="11"/>
      <c r="P2" s="40"/>
      <c r="Q2" s="3" t="s">
        <v>27</v>
      </c>
      <c r="R2" s="111"/>
    </row>
    <row r="3" spans="1:18" s="8" customFormat="1" ht="35.25" customHeight="1">
      <c r="A3" s="4"/>
      <c r="B3" s="132" t="s">
        <v>26</v>
      </c>
      <c r="C3" s="132"/>
      <c r="D3" s="131" t="s">
        <v>27</v>
      </c>
      <c r="E3" s="131"/>
      <c r="N3" s="10" t="s">
        <v>4</v>
      </c>
      <c r="O3" s="11"/>
      <c r="P3" s="62">
        <f>+O7</f>
        <v>32.799999999999997</v>
      </c>
      <c r="Q3" s="13"/>
      <c r="R3" s="111">
        <f>R11</f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1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9">
        <v>1.1100000000000001</v>
      </c>
      <c r="N5" s="139" t="s">
        <v>8</v>
      </c>
      <c r="O5" s="139"/>
      <c r="P5" s="58">
        <f>P1-P2-P3-P4</f>
        <v>0</v>
      </c>
      <c r="Q5" s="13"/>
      <c r="R5" s="111">
        <f>R1-R3</f>
        <v>0</v>
      </c>
    </row>
    <row r="6" spans="1:18" s="8" customFormat="1" ht="43.5" customHeight="1" thickTop="1" thickBot="1">
      <c r="A6" s="4"/>
      <c r="B6" s="56" t="s">
        <v>69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40" t="s">
        <v>30</v>
      </c>
      <c r="B7" s="141"/>
      <c r="C7" s="142"/>
      <c r="D7" s="115" t="s">
        <v>11</v>
      </c>
      <c r="E7" s="116"/>
      <c r="F7" s="116"/>
      <c r="G7" s="98">
        <f t="shared" ref="G7:O7" si="0">SUM(G11:G40)</f>
        <v>0</v>
      </c>
      <c r="H7" s="96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32.799999999999997</v>
      </c>
      <c r="N7" s="80">
        <f t="shared" si="0"/>
        <v>32.799999999999997</v>
      </c>
      <c r="O7" s="83">
        <f t="shared" si="0"/>
        <v>32.799999999999997</v>
      </c>
      <c r="P7" s="13">
        <f>+N7-SUM(H7:M7)</f>
        <v>0</v>
      </c>
    </row>
    <row r="8" spans="1:18" ht="36" customHeight="1" thickTop="1" thickBot="1">
      <c r="A8" s="117"/>
      <c r="B8" s="118" t="s">
        <v>12</v>
      </c>
      <c r="C8" s="118" t="s">
        <v>13</v>
      </c>
      <c r="D8" s="119" t="s">
        <v>25</v>
      </c>
      <c r="E8" s="118" t="s">
        <v>33</v>
      </c>
      <c r="F8" s="121" t="s">
        <v>32</v>
      </c>
      <c r="G8" s="122" t="s">
        <v>15</v>
      </c>
      <c r="H8" s="124" t="s">
        <v>16</v>
      </c>
      <c r="I8" s="126" t="s">
        <v>37</v>
      </c>
      <c r="J8" s="125" t="s">
        <v>39</v>
      </c>
      <c r="K8" s="125" t="s">
        <v>38</v>
      </c>
      <c r="L8" s="143" t="s">
        <v>22</v>
      </c>
      <c r="M8" s="144"/>
      <c r="N8" s="114" t="s">
        <v>17</v>
      </c>
      <c r="O8" s="133" t="s">
        <v>18</v>
      </c>
      <c r="P8" s="134" t="s">
        <v>19</v>
      </c>
      <c r="Q8" s="2"/>
      <c r="R8" s="127" t="s">
        <v>40</v>
      </c>
    </row>
    <row r="9" spans="1:18" ht="36" customHeight="1" thickTop="1" thickBot="1">
      <c r="A9" s="117"/>
      <c r="B9" s="118" t="s">
        <v>12</v>
      </c>
      <c r="C9" s="118"/>
      <c r="D9" s="120"/>
      <c r="E9" s="118"/>
      <c r="F9" s="121"/>
      <c r="G9" s="123"/>
      <c r="H9" s="124" t="s">
        <v>37</v>
      </c>
      <c r="I9" s="126" t="s">
        <v>37</v>
      </c>
      <c r="J9" s="126"/>
      <c r="K9" s="126" t="s">
        <v>36</v>
      </c>
      <c r="L9" s="135" t="s">
        <v>23</v>
      </c>
      <c r="M9" s="137" t="s">
        <v>24</v>
      </c>
      <c r="N9" s="114"/>
      <c r="O9" s="133"/>
      <c r="P9" s="134"/>
      <c r="Q9" s="2"/>
      <c r="R9" s="128"/>
    </row>
    <row r="10" spans="1:18" ht="37.5" customHeight="1" thickTop="1" thickBot="1">
      <c r="A10" s="117"/>
      <c r="B10" s="118"/>
      <c r="C10" s="118"/>
      <c r="D10" s="120"/>
      <c r="E10" s="118"/>
      <c r="F10" s="121"/>
      <c r="G10" s="95" t="s">
        <v>20</v>
      </c>
      <c r="H10" s="124"/>
      <c r="I10" s="126"/>
      <c r="J10" s="126"/>
      <c r="K10" s="126"/>
      <c r="L10" s="136"/>
      <c r="M10" s="138"/>
      <c r="N10" s="114"/>
      <c r="O10" s="133"/>
      <c r="P10" s="134"/>
      <c r="Q10" s="2"/>
      <c r="R10" s="129"/>
    </row>
    <row r="11" spans="1:18" ht="30" customHeight="1" thickTop="1">
      <c r="A11" s="27">
        <v>1</v>
      </c>
      <c r="B11" s="28">
        <v>41582</v>
      </c>
      <c r="C11" s="29" t="s">
        <v>49</v>
      </c>
      <c r="D11" s="44" t="s">
        <v>51</v>
      </c>
      <c r="E11" s="69"/>
      <c r="F11" s="69"/>
      <c r="G11" s="102"/>
      <c r="H11" s="104">
        <f t="shared" ref="H11:H12" si="1">IF($E$3="si",($H$5/$H$6*G11),IF($E$3="no",G11*$H$4,0))</f>
        <v>0</v>
      </c>
      <c r="I11" s="72"/>
      <c r="J11" s="72"/>
      <c r="K11" s="34"/>
      <c r="L11" s="35"/>
      <c r="M11" s="35">
        <v>25.9</v>
      </c>
      <c r="N11" s="39">
        <f t="shared" ref="N11:N12" si="2">SUM(H11:M11)</f>
        <v>25.9</v>
      </c>
      <c r="O11" s="43">
        <v>25.9</v>
      </c>
      <c r="P11" s="41" t="str">
        <f t="shared" ref="P11:P12" si="3">IF($F11="Milano","X","")</f>
        <v/>
      </c>
      <c r="Q11" s="2"/>
      <c r="R11" s="74">
        <v>0</v>
      </c>
    </row>
    <row r="12" spans="1:18" ht="30" customHeight="1">
      <c r="A12" s="42">
        <v>2</v>
      </c>
      <c r="B12" s="28">
        <v>41586</v>
      </c>
      <c r="C12" s="29" t="s">
        <v>49</v>
      </c>
      <c r="D12" s="44" t="s">
        <v>51</v>
      </c>
      <c r="E12" s="69"/>
      <c r="F12" s="69"/>
      <c r="G12" s="102"/>
      <c r="H12" s="104">
        <f t="shared" si="1"/>
        <v>0</v>
      </c>
      <c r="I12" s="72"/>
      <c r="J12" s="72"/>
      <c r="K12" s="34"/>
      <c r="L12" s="35"/>
      <c r="M12" s="35">
        <v>6.9</v>
      </c>
      <c r="N12" s="39">
        <f t="shared" si="2"/>
        <v>6.9</v>
      </c>
      <c r="O12" s="43">
        <v>6.9</v>
      </c>
      <c r="P12" s="41" t="str">
        <f t="shared" si="3"/>
        <v/>
      </c>
      <c r="Q12" s="2"/>
      <c r="R12" s="74">
        <v>5.61</v>
      </c>
    </row>
    <row r="13" spans="1:18" ht="30" customHeight="1">
      <c r="A13" s="42">
        <v>3</v>
      </c>
      <c r="B13" s="47"/>
      <c r="C13" s="29"/>
      <c r="D13" s="29"/>
      <c r="E13" s="30"/>
      <c r="F13" s="31"/>
      <c r="G13" s="32"/>
      <c r="H13" s="33"/>
      <c r="I13" s="34"/>
      <c r="J13" s="72"/>
      <c r="K13" s="34"/>
      <c r="L13" s="35"/>
      <c r="M13" s="37"/>
      <c r="N13" s="39">
        <f>SUM(H13:M13)</f>
        <v>0</v>
      </c>
      <c r="O13" s="43"/>
      <c r="P13" s="41" t="str">
        <f t="shared" ref="P13:P40" si="4">IF(F13="Milano","X","")</f>
        <v/>
      </c>
      <c r="Q13" s="2"/>
      <c r="R13" s="75"/>
    </row>
    <row r="14" spans="1:18" ht="30" customHeight="1">
      <c r="A14" s="42">
        <v>4</v>
      </c>
      <c r="B14" s="47"/>
      <c r="C14" s="29"/>
      <c r="D14" s="29"/>
      <c r="E14" s="30"/>
      <c r="F14" s="31"/>
      <c r="G14" s="32"/>
      <c r="H14" s="33"/>
      <c r="I14" s="34"/>
      <c r="J14" s="72"/>
      <c r="K14" s="34"/>
      <c r="L14" s="35"/>
      <c r="M14" s="37"/>
      <c r="N14" s="39">
        <f>SUM(H14:M14)</f>
        <v>0</v>
      </c>
      <c r="O14" s="43"/>
      <c r="P14" s="41"/>
      <c r="Q14" s="2"/>
      <c r="R14" s="76"/>
    </row>
    <row r="15" spans="1:18" ht="30" customHeight="1">
      <c r="A15" s="42">
        <v>5</v>
      </c>
      <c r="B15" s="47"/>
      <c r="C15" s="29"/>
      <c r="D15" s="29"/>
      <c r="E15" s="107"/>
      <c r="F15" s="31"/>
      <c r="G15" s="32"/>
      <c r="H15" s="33"/>
      <c r="I15" s="109"/>
      <c r="J15" s="72"/>
      <c r="K15" s="34"/>
      <c r="L15" s="35"/>
      <c r="M15" s="37"/>
      <c r="N15" s="39">
        <f>SUM(H15:M15)</f>
        <v>0</v>
      </c>
      <c r="O15" s="43"/>
      <c r="P15" s="41" t="str">
        <f>IF(F14="Milano","X","")</f>
        <v/>
      </c>
      <c r="Q15" s="2"/>
      <c r="R15" s="77"/>
    </row>
    <row r="16" spans="1:18" ht="30" customHeight="1">
      <c r="A16" s="42">
        <v>6</v>
      </c>
      <c r="B16" s="28"/>
      <c r="C16" s="29"/>
      <c r="D16" s="29"/>
      <c r="E16" s="108"/>
      <c r="F16" s="31"/>
      <c r="G16" s="32"/>
      <c r="H16" s="33"/>
      <c r="I16" s="34"/>
      <c r="J16" s="72"/>
      <c r="K16" s="34"/>
      <c r="L16" s="35"/>
      <c r="M16" s="37"/>
      <c r="N16" s="39">
        <f>SUM(H16:M16)</f>
        <v>0</v>
      </c>
      <c r="O16" s="43"/>
      <c r="P16" s="41" t="str">
        <f>IF(F15="Milano","X","")</f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72"/>
      <c r="K17" s="34"/>
      <c r="L17" s="35"/>
      <c r="M17" s="35"/>
      <c r="N17" s="39">
        <f t="shared" ref="N17" si="5">SUM(H17:M17)</f>
        <v>0</v>
      </c>
      <c r="O17" s="43"/>
      <c r="P17" s="41" t="str">
        <f>IF(F16="Milano","X","")</f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ref="H18:H39" si="6">IF($D$3="si",($G$5/$G$6*G18),IF($D$3="no",G18*$G$4,0))</f>
        <v>0</v>
      </c>
      <c r="I18" s="34"/>
      <c r="J18" s="72"/>
      <c r="K18" s="34"/>
      <c r="L18" s="35"/>
      <c r="M18" s="35"/>
      <c r="N18" s="39">
        <f t="shared" ref="N18:N26" si="7">SUM(H18:M18)</f>
        <v>0</v>
      </c>
      <c r="O18" s="43"/>
      <c r="P18" s="41" t="str">
        <f t="shared" si="4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6"/>
        <v>0</v>
      </c>
      <c r="I19" s="34"/>
      <c r="J19" s="72"/>
      <c r="K19" s="34"/>
      <c r="L19" s="35"/>
      <c r="M19" s="35"/>
      <c r="N19" s="39">
        <f t="shared" si="7"/>
        <v>0</v>
      </c>
      <c r="O19" s="43"/>
      <c r="P19" s="41" t="str">
        <f t="shared" si="4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6"/>
        <v>0</v>
      </c>
      <c r="I20" s="34"/>
      <c r="J20" s="35"/>
      <c r="K20" s="68"/>
      <c r="L20" s="37"/>
      <c r="M20" s="38"/>
      <c r="N20" s="39">
        <f t="shared" si="7"/>
        <v>0</v>
      </c>
      <c r="O20" s="43"/>
      <c r="P20" s="41" t="str">
        <f t="shared" si="4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6"/>
        <v>0</v>
      </c>
      <c r="I21" s="34"/>
      <c r="J21" s="36"/>
      <c r="K21" s="37"/>
      <c r="L21" s="37"/>
      <c r="M21" s="38"/>
      <c r="N21" s="39">
        <f t="shared" si="7"/>
        <v>0</v>
      </c>
      <c r="O21" s="43"/>
      <c r="P21" s="41" t="str">
        <f t="shared" si="4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6"/>
        <v>0</v>
      </c>
      <c r="I22" s="35"/>
      <c r="J22" s="35"/>
      <c r="K22" s="68"/>
      <c r="L22" s="37"/>
      <c r="M22" s="38"/>
      <c r="N22" s="39">
        <f t="shared" si="7"/>
        <v>0</v>
      </c>
      <c r="O22" s="43"/>
      <c r="P22" s="41" t="str">
        <f t="shared" si="4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6"/>
        <v>0</v>
      </c>
      <c r="I23" s="48"/>
      <c r="J23" s="36"/>
      <c r="K23" s="37"/>
      <c r="L23" s="37"/>
      <c r="M23" s="38"/>
      <c r="N23" s="39">
        <f t="shared" si="7"/>
        <v>0</v>
      </c>
      <c r="O23" s="43"/>
      <c r="P23" s="41" t="str">
        <f t="shared" si="4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6"/>
        <v>0</v>
      </c>
      <c r="I24" s="48"/>
      <c r="J24" s="36"/>
      <c r="K24" s="37"/>
      <c r="L24" s="37"/>
      <c r="M24" s="38"/>
      <c r="N24" s="39">
        <f t="shared" si="7"/>
        <v>0</v>
      </c>
      <c r="O24" s="43"/>
      <c r="P24" s="41" t="str">
        <f t="shared" si="4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6"/>
        <v>0</v>
      </c>
      <c r="I25" s="48"/>
      <c r="J25" s="36"/>
      <c r="K25" s="37"/>
      <c r="L25" s="37"/>
      <c r="M25" s="38"/>
      <c r="N25" s="39">
        <f t="shared" si="7"/>
        <v>0</v>
      </c>
      <c r="O25" s="43"/>
      <c r="P25" s="41" t="str">
        <f t="shared" si="4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6"/>
        <v>0</v>
      </c>
      <c r="I26" s="48"/>
      <c r="J26" s="36"/>
      <c r="K26" s="37"/>
      <c r="L26" s="37"/>
      <c r="M26" s="38"/>
      <c r="N26" s="39">
        <f t="shared" si="7"/>
        <v>0</v>
      </c>
      <c r="O26" s="43"/>
      <c r="P26" s="41" t="str">
        <f t="shared" si="4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6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4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6"/>
        <v>0</v>
      </c>
      <c r="I28" s="48"/>
      <c r="J28" s="36"/>
      <c r="K28" s="37"/>
      <c r="L28" s="37"/>
      <c r="M28" s="38"/>
      <c r="N28" s="39">
        <f t="shared" ref="N28:N38" si="8">SUM(H28:M28)</f>
        <v>0</v>
      </c>
      <c r="O28" s="43"/>
      <c r="P28" s="41" t="str">
        <f t="shared" si="4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6"/>
        <v>0</v>
      </c>
      <c r="I29" s="48"/>
      <c r="J29" s="36"/>
      <c r="K29" s="37"/>
      <c r="L29" s="37"/>
      <c r="M29" s="38"/>
      <c r="N29" s="39">
        <f t="shared" si="8"/>
        <v>0</v>
      </c>
      <c r="O29" s="43"/>
      <c r="P29" s="41" t="str">
        <f t="shared" si="4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6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4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6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4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6"/>
        <v>0</v>
      </c>
      <c r="I32" s="48"/>
      <c r="J32" s="36"/>
      <c r="K32" s="37"/>
      <c r="L32" s="37"/>
      <c r="M32" s="38"/>
      <c r="N32" s="39">
        <f t="shared" si="8"/>
        <v>0</v>
      </c>
      <c r="O32" s="43"/>
      <c r="P32" s="41" t="str">
        <f t="shared" si="4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6"/>
        <v>0</v>
      </c>
      <c r="I33" s="48"/>
      <c r="J33" s="36"/>
      <c r="K33" s="37"/>
      <c r="L33" s="37"/>
      <c r="M33" s="38"/>
      <c r="N33" s="39">
        <f t="shared" si="8"/>
        <v>0</v>
      </c>
      <c r="O33" s="43"/>
      <c r="P33" s="41" t="str">
        <f t="shared" si="4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6"/>
        <v>0</v>
      </c>
      <c r="I34" s="48"/>
      <c r="J34" s="36"/>
      <c r="K34" s="37"/>
      <c r="L34" s="37"/>
      <c r="M34" s="38"/>
      <c r="N34" s="39">
        <f t="shared" si="8"/>
        <v>0</v>
      </c>
      <c r="O34" s="43"/>
      <c r="P34" s="41" t="str">
        <f t="shared" si="4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6"/>
        <v>0</v>
      </c>
      <c r="I35" s="48"/>
      <c r="J35" s="36"/>
      <c r="K35" s="37"/>
      <c r="L35" s="37"/>
      <c r="M35" s="38"/>
      <c r="N35" s="39">
        <f t="shared" si="8"/>
        <v>0</v>
      </c>
      <c r="O35" s="43"/>
      <c r="P35" s="41" t="str">
        <f t="shared" si="4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6"/>
        <v>0</v>
      </c>
      <c r="I36" s="48"/>
      <c r="J36" s="36"/>
      <c r="K36" s="37"/>
      <c r="L36" s="37"/>
      <c r="M36" s="38"/>
      <c r="N36" s="39">
        <f t="shared" si="8"/>
        <v>0</v>
      </c>
      <c r="O36" s="43"/>
      <c r="P36" s="41" t="str">
        <f t="shared" si="4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8"/>
        <v>0</v>
      </c>
      <c r="O37" s="43"/>
      <c r="P37" s="41" t="str">
        <f t="shared" si="4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6"/>
        <v>0</v>
      </c>
      <c r="I38" s="48"/>
      <c r="J38" s="36"/>
      <c r="K38" s="37"/>
      <c r="L38" s="37"/>
      <c r="M38" s="38"/>
      <c r="N38" s="39">
        <f t="shared" si="8"/>
        <v>0</v>
      </c>
      <c r="O38" s="43"/>
      <c r="P38" s="41" t="str">
        <f t="shared" si="4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6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4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9">SUM(H40:M40)</f>
        <v>0</v>
      </c>
      <c r="O40" s="43"/>
      <c r="P40" s="41" t="str">
        <f t="shared" si="4"/>
        <v/>
      </c>
      <c r="Q40" s="2"/>
      <c r="R40" s="76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8">
      <c r="A42" s="84"/>
      <c r="B42" s="85"/>
      <c r="C42" s="86"/>
      <c r="D42" s="87"/>
      <c r="E42" s="87"/>
      <c r="F42" s="88"/>
      <c r="G42" s="89"/>
      <c r="H42" s="90"/>
      <c r="I42" s="91"/>
      <c r="J42" s="91"/>
      <c r="K42" s="91"/>
      <c r="L42" s="91"/>
      <c r="M42" s="91"/>
      <c r="N42" s="92"/>
      <c r="O42" s="93"/>
      <c r="P42" s="94"/>
    </row>
    <row r="43" spans="1:18">
      <c r="A43" s="60"/>
      <c r="B43" s="78" t="s">
        <v>42</v>
      </c>
      <c r="C43" s="78"/>
      <c r="D43" s="78"/>
      <c r="E43" s="61"/>
      <c r="F43" s="61"/>
      <c r="G43" s="78" t="s">
        <v>44</v>
      </c>
      <c r="H43" s="78"/>
      <c r="I43" s="78"/>
      <c r="J43" s="61"/>
      <c r="K43" s="61"/>
      <c r="L43" s="78" t="s">
        <v>43</v>
      </c>
      <c r="M43" s="78"/>
      <c r="N43" s="78"/>
      <c r="O43" s="61"/>
      <c r="P43" s="94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9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H13:H14 H15:I15 J20:M40 H17:I40 K16:K19 L11:M19 J13:J19 H11:K12">
      <formula1>0</formula1>
      <formula2>0</formula2>
    </dataValidation>
    <dataValidation type="whole" operator="greaterThanOrEqual" allowBlank="1" showErrorMessage="1" errorTitle="Valore" error="Inserire un numero maggiore o uguale a 0 (zero)!" sqref="N42 N17:N40 N11:N15">
      <formula1>0</formula1>
      <formula2>0</formula2>
    </dataValidation>
    <dataValidation type="textLength" operator="greaterThan" allowBlank="1" showErrorMessage="1" sqref="D42:E42 F11:F12 D23:E40 E19:E21">
      <formula1>1</formula1>
      <formula2>0</formula2>
    </dataValidation>
    <dataValidation type="textLength" operator="greaterThan" sqref="F42 G11:G12 F23:F40 F19:F20">
      <formula1>1</formula1>
      <formula2>0</formula2>
    </dataValidation>
    <dataValidation type="date" operator="greaterThanOrEqual" showErrorMessage="1" errorTitle="Data" error="Inserire una data superiore al 1/11/2000" sqref="B42 B23:B40 B13:B15">
      <formula1>36831</formula1>
      <formula2>0</formula2>
    </dataValidation>
    <dataValidation type="textLength" operator="greaterThan" allowBlank="1" sqref="C42 C23:C40 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Nota Spese Estero</vt:lpstr>
      <vt:lpstr>Nota Spese Italia</vt:lpstr>
      <vt:lpstr>Nota Spese CHF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2014-01-03T08:44:26Z</cp:lastPrinted>
  <dcterms:created xsi:type="dcterms:W3CDTF">2007-03-06T14:42:56Z</dcterms:created>
  <dcterms:modified xsi:type="dcterms:W3CDTF">2014-01-03T08:58:52Z</dcterms:modified>
</cp:coreProperties>
</file>