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4875" windowWidth="19440" windowHeight="15600" tabRatio="433" activeTab="0"/>
  </bookViews>
  <sheets>
    <sheet name="Nota Spese EUR" sheetId="1" r:id="rId1"/>
    <sheet name="Expense Value ILS" sheetId="2" r:id="rId2"/>
  </sheets>
  <definedNames>
    <definedName name="_xlnm.Print_Area" localSheetId="0">'Nota Spese EUR'!$A$1:$R$48</definedName>
    <definedName name="_xlnm.Print_Titles" localSheetId="0">'Nota Spese EUR'!$1:$10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<sst xmlns="http://schemas.openxmlformats.org/spreadsheetml/2006/main" count="234" uniqueCount="111">
  <si>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</si>
  <si>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</si>
  <si>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</si>
  <si>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</si>
  <si>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</si>
  <si>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</si>
  <si>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</si>
  <si>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</si>
  <si>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</si>
  <si>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</si>
  <si>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</si>
  <si>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</si>
  <si>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</si>
  <si>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</si>
  <si>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</si>
  <si>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</si>
  <si>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</si>
  <si>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</si>
  <si>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</si>
  <si>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</si>
  <si>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</si>
  <si>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</si>
  <si>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</si>
  <si>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</si>
  <si>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</si>
  <si>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</si>
  <si>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</si>
  <si>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</si>
  <si>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</si>
  <si>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</si>
  <si>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</si>
  <si>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</si>
  <si>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</si>
  <si>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</si>
  <si>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</si>
  <si>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</si>
  <si>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</si>
  <si>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</si>
  <si>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</si>
  <si>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Daniele Milan</t>
  </si>
  <si>
    <t>Giancarlo Russo</t>
  </si>
  <si>
    <t>(importi in Valuta EUR)</t>
  </si>
  <si>
    <t>Name&amp;Surname</t>
  </si>
  <si>
    <t>Total AMOUNT</t>
  </si>
  <si>
    <t>yes</t>
  </si>
  <si>
    <t>Sales Manager</t>
  </si>
  <si>
    <t>Cash advance</t>
  </si>
  <si>
    <t>Company car</t>
  </si>
  <si>
    <t>Credit Card payments</t>
  </si>
  <si>
    <t>Cost per Mile</t>
  </si>
  <si>
    <t>No. Attached documents:</t>
  </si>
  <si>
    <t>Fuel cost (for company card)</t>
  </si>
  <si>
    <t>TOTAL REFUND</t>
  </si>
  <si>
    <t>Car waste (for company card)</t>
  </si>
  <si>
    <t>EXPENSES</t>
  </si>
  <si>
    <t>MONTH TOTAL AMOUNT</t>
  </si>
  <si>
    <t>DATE</t>
  </si>
  <si>
    <t>PROJECT/EVENT</t>
  </si>
  <si>
    <t>DESCRIPTION
(specify kind of costs)</t>
  </si>
  <si>
    <t>Country</t>
  </si>
  <si>
    <t>Value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</si>
  <si>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</si>
  <si>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</si>
  <si>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</si>
  <si>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</si>
  <si>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</si>
  <si>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</si>
  <si>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</si>
  <si>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 xml:space="preserve">Invoice </t>
  </si>
  <si>
    <t>Fiscal Receipt</t>
  </si>
  <si>
    <t>EURO Value</t>
  </si>
  <si>
    <t>November</t>
  </si>
  <si>
    <t>11_01</t>
  </si>
  <si>
    <t>11_02</t>
  </si>
  <si>
    <t xml:space="preserve">Astana </t>
  </si>
  <si>
    <t>Turbigo -&gt; Malpensa</t>
  </si>
  <si>
    <t>Italia</t>
  </si>
  <si>
    <t>EUR</t>
  </si>
  <si>
    <t>Stampa</t>
  </si>
  <si>
    <t>Parcheggio</t>
  </si>
  <si>
    <t>Bollo passaporto</t>
  </si>
  <si>
    <t>Astana</t>
  </si>
  <si>
    <t>Malpensa -&gt; Turbigo</t>
  </si>
  <si>
    <t>Interna</t>
  </si>
  <si>
    <t xml:space="preserve">Pranzo FAE </t>
  </si>
  <si>
    <t>Hardware demo</t>
  </si>
  <si>
    <t>Servizio VPN uso interno</t>
  </si>
  <si>
    <t>Abbonamento Linkedin</t>
  </si>
  <si>
    <t>Credito Skype</t>
  </si>
  <si>
    <t>Casa -&gt; Malpensa</t>
  </si>
  <si>
    <t>Malpensa -&gt; Casa</t>
  </si>
  <si>
    <t>Ginevra</t>
  </si>
  <si>
    <t>Treno</t>
  </si>
  <si>
    <t>Colazione</t>
  </si>
  <si>
    <t>(value ILS)</t>
  </si>
  <si>
    <t>Milipol Parigi</t>
  </si>
  <si>
    <t>NICE Israele</t>
  </si>
  <si>
    <t>Taxi</t>
  </si>
  <si>
    <t>Pranzo</t>
  </si>
  <si>
    <t>Cena</t>
  </si>
  <si>
    <t>Antivirus Kasperksy</t>
  </si>
  <si>
    <t>Antivirus ESET NOD 32</t>
  </si>
  <si>
    <t>Foto per visto</t>
  </si>
  <si>
    <t>Software uso interno</t>
  </si>
  <si>
    <t>NICE Israel</t>
  </si>
  <si>
    <t>Israel</t>
  </si>
  <si>
    <t>ILS</t>
  </si>
  <si>
    <t>pranzo</t>
  </si>
  <si>
    <t>Antivirus</t>
  </si>
  <si>
    <t>Ottobre/Novembre</t>
  </si>
  <si>
    <r>
      <t xml:space="preserve">Prelievo </t>
    </r>
    <r>
      <rPr>
        <b/>
        <sz val="14"/>
        <color indexed="10"/>
        <rFont val="Gulim"/>
        <family val="2"/>
      </rPr>
      <t>(Manca giustificativo)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</si>
</sst>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&quot;€&quot;\ 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8"/>
      <name val="Arial"/>
      <family val="2"/>
    </font>
    <font>
      <b/>
      <sz val="14"/>
      <color indexed="10"/>
      <name val="Gulim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Gulim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thick"/>
      <right style="thick"/>
      <top style="hair"/>
      <bottom style="hair"/>
    </border>
    <border>
      <left/>
      <right/>
      <top style="thin"/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/>
      <right/>
      <top/>
      <bottom style="hair">
        <color indexed="8"/>
      </bottom>
    </border>
    <border>
      <left style="thick"/>
      <right/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/>
      <bottom/>
    </border>
    <border>
      <left style="thin"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8" fontId="2" fillId="35" borderId="16" xfId="0" applyNumberFormat="1" applyFont="1" applyFill="1" applyBorder="1" applyAlignment="1" applyProtection="1">
      <alignment horizontal="center" vertical="center"/>
      <protection/>
    </xf>
    <xf numFmtId="16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38" fontId="2" fillId="0" borderId="19" xfId="0" applyNumberFormat="1" applyFont="1" applyBorder="1" applyAlignment="1" applyProtection="1">
      <alignment horizontal="center" vertical="center"/>
      <protection locked="0"/>
    </xf>
    <xf numFmtId="170" fontId="2" fillId="0" borderId="20" xfId="0" applyNumberFormat="1" applyFont="1" applyBorder="1" applyAlignment="1" applyProtection="1">
      <alignment horizontal="right" vertical="center"/>
      <protection/>
    </xf>
    <xf numFmtId="170" fontId="2" fillId="0" borderId="21" xfId="0" applyNumberFormat="1" applyFont="1" applyBorder="1" applyAlignment="1" applyProtection="1">
      <alignment horizontal="right" vertical="center"/>
      <protection locked="0"/>
    </xf>
    <xf numFmtId="170" fontId="2" fillId="0" borderId="17" xfId="0" applyNumberFormat="1" applyFont="1" applyBorder="1" applyAlignment="1" applyProtection="1">
      <alignment horizontal="right" vertical="center"/>
      <protection locked="0"/>
    </xf>
    <xf numFmtId="170" fontId="2" fillId="0" borderId="22" xfId="0" applyNumberFormat="1" applyFont="1" applyBorder="1" applyAlignment="1" applyProtection="1">
      <alignment horizontal="right" vertical="center"/>
      <protection locked="0"/>
    </xf>
    <xf numFmtId="170" fontId="2" fillId="0" borderId="23" xfId="0" applyNumberFormat="1" applyFont="1" applyBorder="1" applyAlignment="1" applyProtection="1">
      <alignment horizontal="right" vertical="center"/>
      <protection locked="0"/>
    </xf>
    <xf numFmtId="164" fontId="2" fillId="33" borderId="24" xfId="42" applyFont="1" applyFill="1" applyBorder="1" applyAlignment="1" applyProtection="1">
      <alignment horizontal="right" vertical="center"/>
      <protection/>
    </xf>
    <xf numFmtId="0" fontId="3" fillId="0" borderId="25" xfId="0" applyFont="1" applyBorder="1" applyAlignment="1" applyProtection="1">
      <alignment vertical="center"/>
      <protection/>
    </xf>
    <xf numFmtId="168" fontId="2" fillId="35" borderId="26" xfId="0" applyNumberFormat="1" applyFont="1" applyFill="1" applyBorder="1" applyAlignment="1" applyProtection="1">
      <alignment horizontal="center" vertical="center"/>
      <protection/>
    </xf>
    <xf numFmtId="4" fontId="2" fillId="34" borderId="24" xfId="0" applyNumberFormat="1" applyFont="1" applyFill="1" applyBorder="1" applyAlignment="1" applyProtection="1">
      <alignment vertical="center"/>
      <protection locked="0"/>
    </xf>
    <xf numFmtId="49" fontId="2" fillId="0" borderId="27" xfId="0" applyNumberFormat="1" applyFont="1" applyBorder="1" applyAlignment="1" applyProtection="1">
      <alignment horizontal="left" vertical="center"/>
      <protection locked="0"/>
    </xf>
    <xf numFmtId="169" fontId="2" fillId="0" borderId="27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28" xfId="0" applyNumberFormat="1" applyFont="1" applyBorder="1" applyAlignment="1" applyProtection="1">
      <alignment horizontal="center" vertical="center" wrapText="1"/>
      <protection/>
    </xf>
    <xf numFmtId="0" fontId="6" fillId="36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7" borderId="29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36" borderId="0" xfId="0" applyFont="1" applyFill="1" applyAlignment="1" applyProtection="1">
      <alignment horizontal="center" vertical="center"/>
      <protection/>
    </xf>
    <xf numFmtId="0" fontId="2" fillId="36" borderId="0" xfId="0" applyFont="1" applyFill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right" vertical="center" wrapText="1"/>
      <protection/>
    </xf>
    <xf numFmtId="40" fontId="3" fillId="0" borderId="30" xfId="0" applyNumberFormat="1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horizontal="right" vertical="center"/>
      <protection/>
    </xf>
    <xf numFmtId="0" fontId="2" fillId="36" borderId="31" xfId="0" applyFont="1" applyFill="1" applyBorder="1" applyAlignment="1" applyProtection="1">
      <alignment vertical="center"/>
      <protection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8" borderId="32" xfId="0" applyNumberFormat="1" applyFont="1" applyFill="1" applyBorder="1" applyAlignment="1" applyProtection="1">
      <alignment horizontal="right" vertical="center"/>
      <protection/>
    </xf>
    <xf numFmtId="4" fontId="2" fillId="38" borderId="33" xfId="0" applyNumberFormat="1" applyFont="1" applyFill="1" applyBorder="1" applyAlignment="1" applyProtection="1">
      <alignment horizontal="right" vertical="center"/>
      <protection/>
    </xf>
    <xf numFmtId="4" fontId="2" fillId="38" borderId="34" xfId="0" applyNumberFormat="1" applyFont="1" applyFill="1" applyBorder="1" applyAlignment="1" applyProtection="1">
      <alignment horizontal="right" vertical="center"/>
      <protection/>
    </xf>
    <xf numFmtId="4" fontId="2" fillId="38" borderId="35" xfId="0" applyNumberFormat="1" applyFont="1" applyFill="1" applyBorder="1" applyAlignment="1" applyProtection="1">
      <alignment horizontal="right" vertical="center"/>
      <protection/>
    </xf>
    <xf numFmtId="168" fontId="2" fillId="36" borderId="0" xfId="0" applyNumberFormat="1" applyFont="1" applyFill="1" applyBorder="1" applyAlignment="1" applyProtection="1">
      <alignment horizontal="center" vertical="center"/>
      <protection/>
    </xf>
    <xf numFmtId="169" fontId="2" fillId="36" borderId="0" xfId="0" applyNumberFormat="1" applyFont="1" applyFill="1" applyBorder="1" applyAlignment="1" applyProtection="1">
      <alignment horizontal="center" vertical="center"/>
      <protection locked="0"/>
    </xf>
    <xf numFmtId="49" fontId="2" fillId="36" borderId="0" xfId="0" applyNumberFormat="1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vertical="center"/>
      <protection locked="0"/>
    </xf>
    <xf numFmtId="38" fontId="2" fillId="36" borderId="0" xfId="0" applyNumberFormat="1" applyFont="1" applyFill="1" applyBorder="1" applyAlignment="1" applyProtection="1">
      <alignment horizontal="center" vertical="center"/>
      <protection locked="0"/>
    </xf>
    <xf numFmtId="170" fontId="2" fillId="36" borderId="0" xfId="0" applyNumberFormat="1" applyFont="1" applyFill="1" applyBorder="1" applyAlignment="1" applyProtection="1">
      <alignment horizontal="right" vertical="center"/>
      <protection/>
    </xf>
    <xf numFmtId="170" fontId="2" fillId="36" borderId="0" xfId="0" applyNumberFormat="1" applyFont="1" applyFill="1" applyBorder="1" applyAlignment="1" applyProtection="1">
      <alignment horizontal="right" vertical="center"/>
      <protection locked="0"/>
    </xf>
    <xf numFmtId="164" fontId="2" fillId="36" borderId="0" xfId="42" applyFont="1" applyFill="1" applyBorder="1" applyAlignment="1" applyProtection="1">
      <alignment horizontal="right" vertical="center"/>
      <protection/>
    </xf>
    <xf numFmtId="4" fontId="2" fillId="36" borderId="0" xfId="0" applyNumberFormat="1" applyFont="1" applyFill="1" applyBorder="1" applyAlignment="1" applyProtection="1">
      <alignment vertical="center"/>
      <protection locked="0"/>
    </xf>
    <xf numFmtId="0" fontId="3" fillId="36" borderId="0" xfId="0" applyFont="1" applyFill="1" applyBorder="1" applyAlignment="1" applyProtection="1">
      <alignment vertical="center"/>
      <protection/>
    </xf>
    <xf numFmtId="38" fontId="2" fillId="0" borderId="36" xfId="0" applyNumberFormat="1" applyFont="1" applyBorder="1" applyAlignment="1" applyProtection="1">
      <alignment horizontal="center" vertical="center"/>
      <protection locked="0"/>
    </xf>
    <xf numFmtId="0" fontId="2" fillId="38" borderId="37" xfId="0" applyFont="1" applyFill="1" applyBorder="1" applyAlignment="1" applyProtection="1">
      <alignment horizontal="center" vertical="center" wrapText="1"/>
      <protection/>
    </xf>
    <xf numFmtId="4" fontId="2" fillId="38" borderId="38" xfId="0" applyNumberFormat="1" applyFont="1" applyFill="1" applyBorder="1" applyAlignment="1" applyProtection="1">
      <alignment horizontal="right"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8" borderId="39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/>
      <protection/>
    </xf>
    <xf numFmtId="170" fontId="2" fillId="0" borderId="27" xfId="0" applyNumberFormat="1" applyFont="1" applyBorder="1" applyAlignment="1" applyProtection="1">
      <alignment horizontal="right" vertical="center"/>
      <protection locked="0"/>
    </xf>
    <xf numFmtId="170" fontId="2" fillId="0" borderId="40" xfId="0" applyNumberFormat="1" applyFont="1" applyBorder="1" applyAlignment="1" applyProtection="1">
      <alignment horizontal="right" vertical="center"/>
      <protection locked="0"/>
    </xf>
    <xf numFmtId="0" fontId="3" fillId="0" borderId="41" xfId="0" applyFont="1" applyBorder="1" applyAlignment="1" applyProtection="1">
      <alignment horizontal="right" vertical="center" wrapText="1"/>
      <protection/>
    </xf>
    <xf numFmtId="40" fontId="3" fillId="0" borderId="41" xfId="0" applyNumberFormat="1" applyFont="1" applyBorder="1" applyAlignment="1" applyProtection="1">
      <alignment vertical="center"/>
      <protection/>
    </xf>
    <xf numFmtId="0" fontId="3" fillId="0" borderId="41" xfId="0" applyFont="1" applyBorder="1" applyAlignment="1" applyProtection="1">
      <alignment horizontal="right" vertical="center"/>
      <protection/>
    </xf>
    <xf numFmtId="0" fontId="3" fillId="0" borderId="41" xfId="0" applyFont="1" applyBorder="1" applyAlignment="1" applyProtection="1">
      <alignment vertical="center"/>
      <protection/>
    </xf>
    <xf numFmtId="170" fontId="2" fillId="0" borderId="4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46" fillId="0" borderId="27" xfId="0" applyFont="1" applyBorder="1" applyAlignment="1" applyProtection="1">
      <alignment horizontal="left" vertical="center" wrapText="1"/>
      <protection locked="0"/>
    </xf>
    <xf numFmtId="171" fontId="3" fillId="0" borderId="0" xfId="0" applyNumberFormat="1" applyFont="1" applyAlignment="1" applyProtection="1">
      <alignment vertical="center"/>
      <protection/>
    </xf>
    <xf numFmtId="170" fontId="2" fillId="0" borderId="43" xfId="0" applyNumberFormat="1" applyFont="1" applyBorder="1" applyAlignment="1" applyProtection="1">
      <alignment horizontal="right" vertical="center"/>
      <protection locked="0"/>
    </xf>
    <xf numFmtId="170" fontId="2" fillId="0" borderId="44" xfId="0" applyNumberFormat="1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vertical="center"/>
      <protection/>
    </xf>
    <xf numFmtId="170" fontId="2" fillId="0" borderId="45" xfId="0" applyNumberFormat="1" applyFont="1" applyBorder="1" applyAlignment="1" applyProtection="1">
      <alignment horizontal="right" vertical="center"/>
      <protection locked="0"/>
    </xf>
    <xf numFmtId="170" fontId="2" fillId="0" borderId="46" xfId="0" applyNumberFormat="1" applyFont="1" applyBorder="1" applyAlignment="1" applyProtection="1">
      <alignment horizontal="right" vertical="center"/>
      <protection/>
    </xf>
    <xf numFmtId="170" fontId="2" fillId="0" borderId="24" xfId="0" applyNumberFormat="1" applyFont="1" applyBorder="1" applyAlignment="1" applyProtection="1">
      <alignment horizontal="right" vertical="center"/>
      <protection/>
    </xf>
    <xf numFmtId="170" fontId="2" fillId="0" borderId="47" xfId="0" applyNumberFormat="1" applyFont="1" applyBorder="1" applyAlignment="1" applyProtection="1">
      <alignment horizontal="right" vertical="center"/>
      <protection locked="0"/>
    </xf>
    <xf numFmtId="170" fontId="2" fillId="0" borderId="48" xfId="0" applyNumberFormat="1" applyFont="1" applyBorder="1" applyAlignment="1" applyProtection="1">
      <alignment horizontal="right" vertical="center"/>
      <protection locked="0"/>
    </xf>
    <xf numFmtId="170" fontId="2" fillId="0" borderId="49" xfId="0" applyNumberFormat="1" applyFont="1" applyBorder="1" applyAlignment="1" applyProtection="1">
      <alignment horizontal="right" vertical="center"/>
      <protection locked="0"/>
    </xf>
    <xf numFmtId="170" fontId="2" fillId="0" borderId="20" xfId="0" applyNumberFormat="1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vertical="center"/>
      <protection/>
    </xf>
    <xf numFmtId="169" fontId="2" fillId="0" borderId="50" xfId="0" applyNumberFormat="1" applyFont="1" applyBorder="1" applyAlignment="1" applyProtection="1">
      <alignment horizontal="center" vertical="center"/>
      <protection locked="0"/>
    </xf>
    <xf numFmtId="49" fontId="2" fillId="0" borderId="48" xfId="0" applyNumberFormat="1" applyFont="1" applyBorder="1" applyAlignment="1" applyProtection="1">
      <alignment horizontal="left" vertical="center"/>
      <protection locked="0"/>
    </xf>
    <xf numFmtId="0" fontId="2" fillId="0" borderId="48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169" fontId="2" fillId="0" borderId="52" xfId="0" applyNumberFormat="1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49" fontId="2" fillId="0" borderId="43" xfId="0" applyNumberFormat="1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2" fontId="3" fillId="0" borderId="25" xfId="0" applyNumberFormat="1" applyFont="1" applyBorder="1" applyAlignment="1" applyProtection="1">
      <alignment vertical="center"/>
      <protection/>
    </xf>
    <xf numFmtId="0" fontId="2" fillId="38" borderId="53" xfId="0" applyFont="1" applyFill="1" applyBorder="1" applyAlignment="1" applyProtection="1">
      <alignment horizontal="center" vertical="center" wrapText="1"/>
      <protection/>
    </xf>
    <xf numFmtId="0" fontId="2" fillId="38" borderId="54" xfId="0" applyFont="1" applyFill="1" applyBorder="1" applyAlignment="1" applyProtection="1">
      <alignment horizontal="center" vertical="center" wrapText="1"/>
      <protection/>
    </xf>
    <xf numFmtId="0" fontId="3" fillId="39" borderId="33" xfId="0" applyFont="1" applyFill="1" applyBorder="1" applyAlignment="1" applyProtection="1">
      <alignment horizontal="center" vertical="center"/>
      <protection/>
    </xf>
    <xf numFmtId="0" fontId="3" fillId="39" borderId="38" xfId="0" applyFont="1" applyFill="1" applyBorder="1" applyAlignment="1" applyProtection="1">
      <alignment horizontal="center" vertical="center" wrapText="1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3" fillId="39" borderId="54" xfId="0" applyFont="1" applyFill="1" applyBorder="1" applyAlignment="1" applyProtection="1">
      <alignment horizontal="center" vertical="center" wrapText="1"/>
      <protection/>
    </xf>
    <xf numFmtId="0" fontId="2" fillId="38" borderId="55" xfId="0" applyFont="1" applyFill="1" applyBorder="1" applyAlignment="1" applyProtection="1">
      <alignment horizontal="center" vertical="center" wrapText="1"/>
      <protection/>
    </xf>
    <xf numFmtId="0" fontId="2" fillId="38" borderId="56" xfId="0" applyFont="1" applyFill="1" applyBorder="1" applyAlignment="1" applyProtection="1">
      <alignment horizontal="center" vertical="center" wrapText="1"/>
      <protection/>
    </xf>
    <xf numFmtId="0" fontId="2" fillId="38" borderId="57" xfId="0" applyFont="1" applyFill="1" applyBorder="1" applyAlignment="1" applyProtection="1">
      <alignment horizontal="center" vertical="center" wrapText="1"/>
      <protection/>
    </xf>
    <xf numFmtId="0" fontId="2" fillId="38" borderId="58" xfId="0" applyFont="1" applyFill="1" applyBorder="1" applyAlignment="1" applyProtection="1">
      <alignment horizontal="center" vertical="center" wrapText="1"/>
      <protection/>
    </xf>
    <xf numFmtId="0" fontId="2" fillId="38" borderId="59" xfId="0" applyFont="1" applyFill="1" applyBorder="1" applyAlignment="1" applyProtection="1">
      <alignment horizontal="center" vertical="center" wrapText="1"/>
      <protection/>
    </xf>
    <xf numFmtId="0" fontId="3" fillId="37" borderId="60" xfId="0" applyNumberFormat="1" applyFont="1" applyFill="1" applyBorder="1" applyAlignment="1" applyProtection="1">
      <alignment horizontal="center" vertical="center"/>
      <protection/>
    </xf>
    <xf numFmtId="0" fontId="2" fillId="40" borderId="61" xfId="0" applyNumberFormat="1" applyFont="1" applyFill="1" applyBorder="1" applyAlignment="1" applyProtection="1">
      <alignment horizontal="center" vertical="center"/>
      <protection/>
    </xf>
    <xf numFmtId="0" fontId="2" fillId="40" borderId="62" xfId="0" applyNumberFormat="1" applyFont="1" applyFill="1" applyBorder="1" applyAlignment="1" applyProtection="1">
      <alignment horizontal="center" vertical="center"/>
      <protection/>
    </xf>
    <xf numFmtId="0" fontId="2" fillId="40" borderId="63" xfId="0" applyNumberFormat="1" applyFont="1" applyFill="1" applyBorder="1" applyAlignment="1" applyProtection="1">
      <alignment horizontal="center" vertical="center"/>
      <protection/>
    </xf>
    <xf numFmtId="0" fontId="2" fillId="38" borderId="64" xfId="0" applyFont="1" applyFill="1" applyBorder="1" applyAlignment="1" applyProtection="1">
      <alignment horizontal="center" vertical="center" wrapText="1"/>
      <protection/>
    </xf>
    <xf numFmtId="0" fontId="2" fillId="38" borderId="65" xfId="0" applyFont="1" applyFill="1" applyBorder="1" applyAlignment="1" applyProtection="1">
      <alignment horizontal="center" vertical="center" wrapText="1"/>
      <protection/>
    </xf>
    <xf numFmtId="0" fontId="3" fillId="33" borderId="66" xfId="0" applyFont="1" applyFill="1" applyBorder="1" applyAlignment="1" applyProtection="1">
      <alignment horizontal="center" vertical="center" wrapText="1"/>
      <protection/>
    </xf>
    <xf numFmtId="38" fontId="2" fillId="38" borderId="67" xfId="0" applyNumberFormat="1" applyFont="1" applyFill="1" applyBorder="1" applyAlignment="1" applyProtection="1">
      <alignment horizontal="center" vertical="center"/>
      <protection/>
    </xf>
    <xf numFmtId="38" fontId="2" fillId="38" borderId="68" xfId="0" applyNumberFormat="1" applyFont="1" applyFill="1" applyBorder="1" applyAlignment="1" applyProtection="1">
      <alignment horizontal="center" vertical="center"/>
      <protection/>
    </xf>
    <xf numFmtId="0" fontId="2" fillId="35" borderId="32" xfId="0" applyNumberFormat="1" applyFont="1" applyFill="1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 wrapText="1"/>
      <protection/>
    </xf>
    <xf numFmtId="0" fontId="3" fillId="0" borderId="70" xfId="0" applyFont="1" applyBorder="1" applyAlignment="1" applyProtection="1">
      <alignment horizontal="center" vertical="center" wrapText="1"/>
      <protection/>
    </xf>
    <xf numFmtId="0" fontId="3" fillId="0" borderId="71" xfId="0" applyFont="1" applyBorder="1" applyAlignment="1" applyProtection="1">
      <alignment horizontal="center" vertical="center" wrapText="1"/>
      <protection/>
    </xf>
    <xf numFmtId="49" fontId="3" fillId="34" borderId="72" xfId="0" applyNumberFormat="1" applyFont="1" applyFill="1" applyBorder="1" applyAlignment="1" applyProtection="1">
      <alignment horizontal="left" vertical="center"/>
      <protection/>
    </xf>
    <xf numFmtId="49" fontId="3" fillId="34" borderId="72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35" xfId="0" applyNumberFormat="1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textRotation="180"/>
      <protection/>
    </xf>
    <xf numFmtId="0" fontId="2" fillId="38" borderId="73" xfId="0" applyFont="1" applyFill="1" applyBorder="1" applyAlignment="1" applyProtection="1">
      <alignment horizontal="center" vertical="center" wrapText="1"/>
      <protection/>
    </xf>
    <xf numFmtId="0" fontId="2" fillId="38" borderId="74" xfId="0" applyFont="1" applyFill="1" applyBorder="1" applyAlignment="1" applyProtection="1">
      <alignment horizontal="center" vertical="center" wrapText="1"/>
      <protection/>
    </xf>
    <xf numFmtId="171" fontId="3" fillId="0" borderId="69" xfId="0" applyNumberFormat="1" applyFont="1" applyBorder="1" applyAlignment="1" applyProtection="1">
      <alignment horizontal="center" vertical="center" wrapText="1"/>
      <protection/>
    </xf>
    <xf numFmtId="171" fontId="3" fillId="0" borderId="70" xfId="0" applyNumberFormat="1" applyFont="1" applyBorder="1" applyAlignment="1" applyProtection="1">
      <alignment horizontal="center" vertical="center" wrapText="1"/>
      <protection/>
    </xf>
    <xf numFmtId="171" fontId="3" fillId="0" borderId="71" xfId="0" applyNumberFormat="1" applyFont="1" applyBorder="1" applyAlignment="1" applyProtection="1">
      <alignment horizontal="center" vertical="center" wrapText="1"/>
      <protection/>
    </xf>
    <xf numFmtId="171" fontId="3" fillId="0" borderId="41" xfId="0" applyNumberFormat="1" applyFont="1" applyBorder="1" applyAlignment="1" applyProtection="1">
      <alignment horizontal="center" vertical="center" wrapText="1"/>
      <protection/>
    </xf>
    <xf numFmtId="0" fontId="2" fillId="38" borderId="75" xfId="0" applyFont="1" applyFill="1" applyBorder="1" applyAlignment="1" applyProtection="1">
      <alignment horizontal="center" vertical="center" wrapText="1"/>
      <protection/>
    </xf>
    <xf numFmtId="0" fontId="2" fillId="38" borderId="76" xfId="0" applyFont="1" applyFill="1" applyBorder="1" applyAlignment="1" applyProtection="1">
      <alignment horizontal="center" vertical="center" wrapText="1"/>
      <protection/>
    </xf>
    <xf numFmtId="0" fontId="2" fillId="38" borderId="7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view="pageBreakPreview" zoomScale="50" zoomScaleSheetLayoutView="50" zoomScalePageLayoutView="0" workbookViewId="0" topLeftCell="A1">
      <pane ySplit="5" topLeftCell="A27" activePane="bottomLeft" state="frozen"/>
      <selection pane="topLeft" activeCell="A1" sqref="A1"/>
      <selection pane="bottomLeft" activeCell="B40" sqref="B40:K41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7" s="7" customFormat="1" ht="65.25" customHeight="1">
      <c r="A1" s="4"/>
      <c r="B1" s="129" t="s">
        <v>0</v>
      </c>
      <c r="C1" s="129"/>
      <c r="D1" s="130" t="s">
        <v>39</v>
      </c>
      <c r="E1" s="130"/>
      <c r="F1" s="39" t="s">
        <v>109</v>
      </c>
      <c r="G1" s="38" t="s">
        <v>72</v>
      </c>
      <c r="L1" s="7" t="s">
        <v>28</v>
      </c>
      <c r="M1" s="3">
        <f>+P1-N7</f>
        <v>0</v>
      </c>
      <c r="N1" s="5" t="s">
        <v>1</v>
      </c>
      <c r="O1" s="6"/>
      <c r="P1" s="41">
        <f>SUM(H7:M7)</f>
        <v>884.7426642664266</v>
      </c>
      <c r="Q1" s="3" t="s">
        <v>26</v>
      </c>
    </row>
    <row r="2" spans="1:17" s="7" customFormat="1" ht="57.75" customHeight="1">
      <c r="A2" s="4"/>
      <c r="B2" s="131" t="s">
        <v>2</v>
      </c>
      <c r="C2" s="131"/>
      <c r="D2" s="130" t="s">
        <v>40</v>
      </c>
      <c r="E2" s="130"/>
      <c r="F2" s="8"/>
      <c r="G2" s="8"/>
      <c r="N2" s="9" t="s">
        <v>3</v>
      </c>
      <c r="O2" s="10"/>
      <c r="P2" s="11"/>
      <c r="Q2" s="3" t="s">
        <v>25</v>
      </c>
    </row>
    <row r="3" spans="1:17" s="7" customFormat="1" ht="35.25" customHeight="1">
      <c r="A3" s="4"/>
      <c r="B3" s="131" t="s">
        <v>24</v>
      </c>
      <c r="C3" s="131"/>
      <c r="D3" s="130" t="s">
        <v>26</v>
      </c>
      <c r="E3" s="130"/>
      <c r="N3" s="9" t="s">
        <v>4</v>
      </c>
      <c r="O3" s="10"/>
      <c r="P3" s="46">
        <f>+O7</f>
        <v>786.0899999999999</v>
      </c>
      <c r="Q3" s="12"/>
    </row>
    <row r="4" spans="1:17" s="7" customFormat="1" ht="35.25" customHeight="1" thickBot="1">
      <c r="A4" s="4"/>
      <c r="D4" s="13"/>
      <c r="E4" s="13"/>
      <c r="F4" s="9" t="s">
        <v>19</v>
      </c>
      <c r="G4" s="52">
        <v>0.57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7" s="7" customFormat="1" ht="43.5" customHeight="1" thickBot="1" thickTop="1">
      <c r="A5" s="4"/>
      <c r="B5" s="18" t="s">
        <v>6</v>
      </c>
      <c r="C5" s="19"/>
      <c r="D5" s="43"/>
      <c r="E5" s="13"/>
      <c r="F5" s="9" t="s">
        <v>7</v>
      </c>
      <c r="G5" s="52">
        <v>1.726</v>
      </c>
      <c r="N5" s="116" t="s">
        <v>8</v>
      </c>
      <c r="O5" s="116"/>
      <c r="P5" s="42">
        <f>P1-P2-P3-P4</f>
        <v>98.65266426642665</v>
      </c>
      <c r="Q5" s="12"/>
    </row>
    <row r="6" spans="1:17" s="7" customFormat="1" ht="43.5" customHeight="1" thickBot="1" thickTop="1">
      <c r="A6" s="4"/>
      <c r="B6" s="40" t="s">
        <v>41</v>
      </c>
      <c r="C6" s="40"/>
      <c r="D6" s="13"/>
      <c r="E6" s="13"/>
      <c r="F6" s="9" t="s">
        <v>9</v>
      </c>
      <c r="G6" s="71">
        <v>11.11</v>
      </c>
      <c r="Q6" s="12"/>
    </row>
    <row r="7" spans="1:16" s="7" customFormat="1" ht="27" customHeight="1" thickBot="1" thickTop="1">
      <c r="A7" s="117" t="s">
        <v>27</v>
      </c>
      <c r="B7" s="118"/>
      <c r="C7" s="119"/>
      <c r="D7" s="123" t="s">
        <v>10</v>
      </c>
      <c r="E7" s="124"/>
      <c r="F7" s="124"/>
      <c r="G7" s="72">
        <f>SUM(G12:G43)</f>
        <v>100</v>
      </c>
      <c r="H7" s="70">
        <f>SUM(H11:H43)</f>
        <v>18.642664266426646</v>
      </c>
      <c r="I7" s="54">
        <f>SUM(I11:I43)</f>
        <v>146.4</v>
      </c>
      <c r="J7" s="54">
        <f>SUM(J12:J43)</f>
        <v>39.4</v>
      </c>
      <c r="K7" s="54">
        <f>SUM(K11:K43)</f>
        <v>523.6999999999999</v>
      </c>
      <c r="L7" s="54">
        <f>SUM(L12:L43)</f>
        <v>0</v>
      </c>
      <c r="M7" s="55">
        <f>SUM(M11:M43)</f>
        <v>156.6</v>
      </c>
      <c r="N7" s="53">
        <f>SUM(N11:N43)</f>
        <v>884.7426642664266</v>
      </c>
      <c r="O7" s="56">
        <f>SUM(O11:O43)</f>
        <v>786.0899999999999</v>
      </c>
      <c r="P7" s="12">
        <f>+N7-SUM(H7:M7)</f>
        <v>0</v>
      </c>
    </row>
    <row r="8" spans="1:18" ht="36" customHeight="1" thickBot="1" thickTop="1">
      <c r="A8" s="125"/>
      <c r="B8" s="107" t="s">
        <v>11</v>
      </c>
      <c r="C8" s="107" t="s">
        <v>12</v>
      </c>
      <c r="D8" s="108" t="s">
        <v>23</v>
      </c>
      <c r="E8" s="107" t="s">
        <v>30</v>
      </c>
      <c r="F8" s="110" t="s">
        <v>29</v>
      </c>
      <c r="G8" s="111" t="s">
        <v>13</v>
      </c>
      <c r="H8" s="113" t="s">
        <v>14</v>
      </c>
      <c r="I8" s="106" t="s">
        <v>32</v>
      </c>
      <c r="J8" s="105" t="s">
        <v>34</v>
      </c>
      <c r="K8" s="105" t="s">
        <v>33</v>
      </c>
      <c r="L8" s="120" t="s">
        <v>20</v>
      </c>
      <c r="M8" s="121"/>
      <c r="N8" s="122" t="s">
        <v>15</v>
      </c>
      <c r="O8" s="132" t="s">
        <v>16</v>
      </c>
      <c r="P8" s="133" t="s">
        <v>17</v>
      </c>
      <c r="Q8" s="2"/>
      <c r="R8" s="126" t="s">
        <v>35</v>
      </c>
    </row>
    <row r="9" spans="1:18" ht="36" customHeight="1" thickBot="1" thickTop="1">
      <c r="A9" s="125"/>
      <c r="B9" s="107" t="s">
        <v>11</v>
      </c>
      <c r="C9" s="107"/>
      <c r="D9" s="109"/>
      <c r="E9" s="107"/>
      <c r="F9" s="110"/>
      <c r="G9" s="112"/>
      <c r="H9" s="113" t="s">
        <v>32</v>
      </c>
      <c r="I9" s="106" t="s">
        <v>32</v>
      </c>
      <c r="J9" s="106"/>
      <c r="K9" s="106" t="s">
        <v>31</v>
      </c>
      <c r="L9" s="134" t="s">
        <v>21</v>
      </c>
      <c r="M9" s="114" t="s">
        <v>22</v>
      </c>
      <c r="N9" s="122"/>
      <c r="O9" s="132"/>
      <c r="P9" s="133"/>
      <c r="Q9" s="2"/>
      <c r="R9" s="127"/>
    </row>
    <row r="10" spans="1:18" ht="37.5" customHeight="1" thickBot="1" thickTop="1">
      <c r="A10" s="125"/>
      <c r="B10" s="107"/>
      <c r="C10" s="107"/>
      <c r="D10" s="109"/>
      <c r="E10" s="107"/>
      <c r="F10" s="110"/>
      <c r="G10" s="69" t="s">
        <v>18</v>
      </c>
      <c r="H10" s="113"/>
      <c r="I10" s="106"/>
      <c r="J10" s="106"/>
      <c r="K10" s="106"/>
      <c r="L10" s="135"/>
      <c r="M10" s="115"/>
      <c r="N10" s="122"/>
      <c r="O10" s="132"/>
      <c r="P10" s="133"/>
      <c r="Q10" s="2"/>
      <c r="R10" s="128"/>
    </row>
    <row r="11" spans="1:18" ht="30" customHeight="1" thickTop="1">
      <c r="A11" s="20">
        <v>1</v>
      </c>
      <c r="B11" s="95">
        <v>41582</v>
      </c>
      <c r="C11" s="96" t="s">
        <v>74</v>
      </c>
      <c r="D11" s="97" t="s">
        <v>75</v>
      </c>
      <c r="E11" s="97" t="s">
        <v>76</v>
      </c>
      <c r="F11" s="98" t="s">
        <v>77</v>
      </c>
      <c r="G11" s="68">
        <v>20</v>
      </c>
      <c r="H11" s="88">
        <f aca="true" t="shared" si="0" ref="H11:H22">IF($D$3="si",($G$5/$G$6*G11),IF($D$3="no",G11*$G$4,0))</f>
        <v>3.1071107110711074</v>
      </c>
      <c r="I11" s="90"/>
      <c r="J11" s="91"/>
      <c r="K11" s="91"/>
      <c r="L11" s="29"/>
      <c r="M11" s="84"/>
      <c r="N11" s="31">
        <f>SUM(H11:M11)</f>
        <v>3.1071107110711074</v>
      </c>
      <c r="O11" s="34"/>
      <c r="P11" s="32">
        <f aca="true" t="shared" si="1" ref="P11:P17">IF(F11="Milano","X","")</f>
      </c>
      <c r="Q11" s="2"/>
      <c r="R11" s="47"/>
    </row>
    <row r="12" spans="1:18" ht="30" customHeight="1">
      <c r="A12" s="33">
        <v>2</v>
      </c>
      <c r="B12" s="99">
        <v>41582</v>
      </c>
      <c r="C12" s="35" t="s">
        <v>74</v>
      </c>
      <c r="D12" s="37" t="s">
        <v>78</v>
      </c>
      <c r="E12" s="37" t="s">
        <v>76</v>
      </c>
      <c r="F12" s="100" t="s">
        <v>77</v>
      </c>
      <c r="G12" s="68"/>
      <c r="H12" s="89">
        <f t="shared" si="0"/>
        <v>0</v>
      </c>
      <c r="I12" s="92"/>
      <c r="J12" s="28"/>
      <c r="K12" s="74">
        <v>12</v>
      </c>
      <c r="L12" s="29"/>
      <c r="M12" s="84"/>
      <c r="N12" s="31">
        <f>SUM(H12:M12)</f>
        <v>12</v>
      </c>
      <c r="O12" s="34">
        <v>12</v>
      </c>
      <c r="P12" s="32">
        <f t="shared" si="1"/>
      </c>
      <c r="Q12" s="2"/>
      <c r="R12" s="47"/>
    </row>
    <row r="13" spans="1:18" ht="30" customHeight="1">
      <c r="A13" s="33">
        <v>3</v>
      </c>
      <c r="B13" s="99">
        <v>41582</v>
      </c>
      <c r="C13" s="35" t="s">
        <v>74</v>
      </c>
      <c r="D13" s="37" t="s">
        <v>79</v>
      </c>
      <c r="E13" s="37" t="s">
        <v>76</v>
      </c>
      <c r="F13" s="100" t="s">
        <v>77</v>
      </c>
      <c r="G13" s="25"/>
      <c r="H13" s="89">
        <f t="shared" si="0"/>
        <v>0</v>
      </c>
      <c r="I13" s="92">
        <v>31.4</v>
      </c>
      <c r="J13" s="28"/>
      <c r="K13" s="74"/>
      <c r="L13" s="29"/>
      <c r="M13" s="84"/>
      <c r="N13" s="31">
        <f>SUM(H13:L13)</f>
        <v>31.4</v>
      </c>
      <c r="O13" s="34">
        <v>31.4</v>
      </c>
      <c r="P13" s="32">
        <f t="shared" si="1"/>
      </c>
      <c r="Q13" s="2"/>
      <c r="R13" s="48"/>
    </row>
    <row r="14" spans="1:18" ht="30" customHeight="1">
      <c r="A14" s="33">
        <v>4</v>
      </c>
      <c r="B14" s="99">
        <v>41582</v>
      </c>
      <c r="C14" s="35" t="s">
        <v>74</v>
      </c>
      <c r="D14" s="37" t="s">
        <v>80</v>
      </c>
      <c r="E14" s="37" t="s">
        <v>76</v>
      </c>
      <c r="F14" s="100" t="s">
        <v>77</v>
      </c>
      <c r="G14" s="25"/>
      <c r="H14" s="89">
        <f t="shared" si="0"/>
        <v>0</v>
      </c>
      <c r="I14" s="92"/>
      <c r="J14" s="28"/>
      <c r="K14" s="74">
        <v>40.29</v>
      </c>
      <c r="L14" s="29"/>
      <c r="M14" s="84"/>
      <c r="N14" s="31">
        <f aca="true" t="shared" si="2" ref="N14:N19">SUM(H14:M14)</f>
        <v>40.29</v>
      </c>
      <c r="O14" s="34">
        <v>40.29</v>
      </c>
      <c r="P14" s="32"/>
      <c r="Q14" s="2"/>
      <c r="R14" s="48"/>
    </row>
    <row r="15" spans="1:18" ht="30" customHeight="1">
      <c r="A15" s="33">
        <v>5</v>
      </c>
      <c r="B15" s="99">
        <v>41585</v>
      </c>
      <c r="C15" s="35" t="s">
        <v>81</v>
      </c>
      <c r="D15" s="37" t="s">
        <v>82</v>
      </c>
      <c r="E15" s="37" t="s">
        <v>76</v>
      </c>
      <c r="F15" s="101" t="s">
        <v>77</v>
      </c>
      <c r="G15" s="25">
        <v>20</v>
      </c>
      <c r="H15" s="89">
        <f t="shared" si="0"/>
        <v>3.1071107110711074</v>
      </c>
      <c r="I15" s="92"/>
      <c r="J15" s="28"/>
      <c r="K15" s="74"/>
      <c r="L15" s="29"/>
      <c r="M15" s="84"/>
      <c r="N15" s="31">
        <f t="shared" si="2"/>
        <v>3.1071107110711074</v>
      </c>
      <c r="O15" s="34"/>
      <c r="P15" s="32">
        <f t="shared" si="1"/>
      </c>
      <c r="Q15" s="2"/>
      <c r="R15" s="49"/>
    </row>
    <row r="16" spans="1:18" ht="30" customHeight="1">
      <c r="A16" s="33">
        <v>6</v>
      </c>
      <c r="B16" s="99">
        <v>41589</v>
      </c>
      <c r="C16" s="35" t="s">
        <v>83</v>
      </c>
      <c r="D16" s="37" t="s">
        <v>84</v>
      </c>
      <c r="E16" s="37" t="s">
        <v>76</v>
      </c>
      <c r="F16" s="101" t="s">
        <v>77</v>
      </c>
      <c r="G16" s="25"/>
      <c r="H16" s="89">
        <f t="shared" si="0"/>
        <v>0</v>
      </c>
      <c r="I16" s="92"/>
      <c r="J16" s="28"/>
      <c r="K16" s="74"/>
      <c r="L16" s="29"/>
      <c r="M16" s="84">
        <v>36</v>
      </c>
      <c r="N16" s="31">
        <f t="shared" si="2"/>
        <v>36</v>
      </c>
      <c r="O16" s="34">
        <v>36</v>
      </c>
      <c r="P16" s="32">
        <f t="shared" si="1"/>
      </c>
      <c r="Q16" s="2"/>
      <c r="R16" s="49"/>
    </row>
    <row r="17" spans="1:18" ht="30" customHeight="1">
      <c r="A17" s="33">
        <v>7</v>
      </c>
      <c r="B17" s="99">
        <v>41590</v>
      </c>
      <c r="C17" s="35" t="s">
        <v>83</v>
      </c>
      <c r="D17" s="37" t="s">
        <v>85</v>
      </c>
      <c r="E17" s="37" t="s">
        <v>76</v>
      </c>
      <c r="F17" s="101" t="s">
        <v>77</v>
      </c>
      <c r="G17" s="25"/>
      <c r="H17" s="89">
        <f t="shared" si="0"/>
        <v>0</v>
      </c>
      <c r="I17" s="92"/>
      <c r="J17" s="28"/>
      <c r="K17" s="27">
        <v>62.07</v>
      </c>
      <c r="L17" s="29"/>
      <c r="M17" s="84"/>
      <c r="N17" s="31">
        <f t="shared" si="2"/>
        <v>62.07</v>
      </c>
      <c r="O17" s="34">
        <v>62.07</v>
      </c>
      <c r="P17" s="32">
        <f t="shared" si="1"/>
      </c>
      <c r="Q17" s="2"/>
      <c r="R17" s="49"/>
    </row>
    <row r="18" spans="1:18" ht="30" customHeight="1">
      <c r="A18" s="33">
        <v>8</v>
      </c>
      <c r="B18" s="99">
        <v>41591</v>
      </c>
      <c r="C18" s="35" t="s">
        <v>91</v>
      </c>
      <c r="D18" s="37" t="s">
        <v>92</v>
      </c>
      <c r="E18" s="37" t="s">
        <v>76</v>
      </c>
      <c r="F18" s="100" t="s">
        <v>77</v>
      </c>
      <c r="G18" s="25"/>
      <c r="H18" s="89">
        <f t="shared" si="0"/>
        <v>0</v>
      </c>
      <c r="I18" s="92"/>
      <c r="J18" s="28">
        <v>10</v>
      </c>
      <c r="K18" s="27"/>
      <c r="L18" s="29"/>
      <c r="M18" s="84"/>
      <c r="N18" s="31">
        <f t="shared" si="2"/>
        <v>10</v>
      </c>
      <c r="O18" s="34">
        <v>10</v>
      </c>
      <c r="P18" s="32">
        <f aca="true" t="shared" si="3" ref="P18:P23">IF(F18="Milano","X","")</f>
      </c>
      <c r="Q18" s="2"/>
      <c r="R18" s="50"/>
    </row>
    <row r="19" spans="1:18" ht="30" customHeight="1">
      <c r="A19" s="33">
        <v>9</v>
      </c>
      <c r="B19" s="99">
        <v>41591</v>
      </c>
      <c r="C19" s="35" t="s">
        <v>91</v>
      </c>
      <c r="D19" s="37" t="s">
        <v>89</v>
      </c>
      <c r="E19" s="37" t="s">
        <v>76</v>
      </c>
      <c r="F19" s="100" t="s">
        <v>77</v>
      </c>
      <c r="G19" s="25">
        <v>20</v>
      </c>
      <c r="H19" s="89">
        <f t="shared" si="0"/>
        <v>3.1071107110711074</v>
      </c>
      <c r="I19" s="92"/>
      <c r="J19" s="28"/>
      <c r="K19" s="27"/>
      <c r="L19" s="29"/>
      <c r="M19" s="84"/>
      <c r="N19" s="31">
        <f t="shared" si="2"/>
        <v>3.1071107110711074</v>
      </c>
      <c r="O19" s="34"/>
      <c r="P19" s="32">
        <f t="shared" si="3"/>
      </c>
      <c r="Q19" s="2"/>
      <c r="R19" s="50"/>
    </row>
    <row r="20" spans="1:18" ht="30" customHeight="1">
      <c r="A20" s="33">
        <v>10</v>
      </c>
      <c r="B20" s="99">
        <v>41591</v>
      </c>
      <c r="C20" s="35" t="s">
        <v>91</v>
      </c>
      <c r="D20" s="37" t="s">
        <v>93</v>
      </c>
      <c r="E20" s="37" t="s">
        <v>76</v>
      </c>
      <c r="F20" s="102" t="s">
        <v>77</v>
      </c>
      <c r="G20" s="25"/>
      <c r="H20" s="89">
        <f t="shared" si="0"/>
        <v>0</v>
      </c>
      <c r="I20" s="92"/>
      <c r="J20" s="28"/>
      <c r="K20" s="27"/>
      <c r="L20" s="29"/>
      <c r="M20" s="84">
        <v>4.8</v>
      </c>
      <c r="N20" s="31">
        <f aca="true" t="shared" si="4" ref="N20:N28">SUM(H20:M20)</f>
        <v>4.8</v>
      </c>
      <c r="O20" s="34"/>
      <c r="P20" s="32">
        <f t="shared" si="3"/>
      </c>
      <c r="Q20" s="2"/>
      <c r="R20" s="50"/>
    </row>
    <row r="21" spans="1:18" ht="30" customHeight="1">
      <c r="A21" s="33">
        <v>11</v>
      </c>
      <c r="B21" s="99">
        <v>41592</v>
      </c>
      <c r="C21" s="35" t="s">
        <v>83</v>
      </c>
      <c r="D21" s="37" t="s">
        <v>86</v>
      </c>
      <c r="E21" s="37" t="s">
        <v>76</v>
      </c>
      <c r="F21" s="100" t="s">
        <v>77</v>
      </c>
      <c r="G21" s="25"/>
      <c r="H21" s="89">
        <f t="shared" si="0"/>
        <v>0</v>
      </c>
      <c r="I21" s="92"/>
      <c r="J21" s="28"/>
      <c r="K21" s="27">
        <v>26.84</v>
      </c>
      <c r="L21" s="29"/>
      <c r="M21" s="84"/>
      <c r="N21" s="31">
        <f t="shared" si="4"/>
        <v>26.84</v>
      </c>
      <c r="O21" s="34">
        <v>26.84</v>
      </c>
      <c r="P21" s="32">
        <f t="shared" si="3"/>
      </c>
      <c r="Q21" s="2"/>
      <c r="R21" s="50"/>
    </row>
    <row r="22" spans="1:18" ht="30" customHeight="1">
      <c r="A22" s="33">
        <v>12</v>
      </c>
      <c r="B22" s="99">
        <v>41592</v>
      </c>
      <c r="C22" s="35" t="s">
        <v>83</v>
      </c>
      <c r="D22" s="37" t="s">
        <v>87</v>
      </c>
      <c r="E22" s="37" t="s">
        <v>76</v>
      </c>
      <c r="F22" s="100" t="s">
        <v>77</v>
      </c>
      <c r="G22" s="25"/>
      <c r="H22" s="89">
        <f t="shared" si="0"/>
        <v>0</v>
      </c>
      <c r="I22" s="92"/>
      <c r="J22" s="28"/>
      <c r="K22" s="27">
        <v>71.95</v>
      </c>
      <c r="L22" s="29"/>
      <c r="M22" s="85"/>
      <c r="N22" s="31">
        <f t="shared" si="4"/>
        <v>71.95</v>
      </c>
      <c r="O22" s="34">
        <v>71.95</v>
      </c>
      <c r="P22" s="32">
        <f t="shared" si="3"/>
      </c>
      <c r="Q22" s="2"/>
      <c r="R22" s="49"/>
    </row>
    <row r="23" spans="1:18" ht="30" customHeight="1">
      <c r="A23" s="33">
        <v>13</v>
      </c>
      <c r="B23" s="99">
        <v>41593</v>
      </c>
      <c r="C23" s="35" t="s">
        <v>83</v>
      </c>
      <c r="D23" s="37" t="s">
        <v>88</v>
      </c>
      <c r="E23" s="37" t="s">
        <v>76</v>
      </c>
      <c r="F23" s="100" t="s">
        <v>77</v>
      </c>
      <c r="G23" s="25"/>
      <c r="H23" s="89">
        <f aca="true" t="shared" si="5" ref="H23:H28">IF($D$3="si",($G$5/$G$6*G23),IF($D$3="no",G23*$G$4,0))</f>
        <v>0</v>
      </c>
      <c r="I23" s="92"/>
      <c r="J23" s="28"/>
      <c r="K23" s="74">
        <v>11.5</v>
      </c>
      <c r="L23" s="29"/>
      <c r="M23" s="86"/>
      <c r="N23" s="31">
        <f t="shared" si="4"/>
        <v>11.5</v>
      </c>
      <c r="O23" s="34">
        <v>11.5</v>
      </c>
      <c r="P23" s="32">
        <f t="shared" si="3"/>
      </c>
      <c r="Q23" s="2"/>
      <c r="R23" s="49"/>
    </row>
    <row r="24" spans="1:18" ht="30" customHeight="1">
      <c r="A24" s="33">
        <v>14</v>
      </c>
      <c r="B24" s="99">
        <v>41594</v>
      </c>
      <c r="C24" s="35" t="s">
        <v>91</v>
      </c>
      <c r="D24" s="37" t="s">
        <v>79</v>
      </c>
      <c r="E24" s="37" t="s">
        <v>76</v>
      </c>
      <c r="F24" s="100" t="s">
        <v>77</v>
      </c>
      <c r="G24" s="25"/>
      <c r="H24" s="89">
        <f t="shared" si="5"/>
        <v>0</v>
      </c>
      <c r="I24" s="92">
        <v>72</v>
      </c>
      <c r="J24" s="28"/>
      <c r="K24" s="74"/>
      <c r="L24" s="29"/>
      <c r="M24" s="86"/>
      <c r="N24" s="31">
        <f t="shared" si="4"/>
        <v>72</v>
      </c>
      <c r="O24" s="34">
        <v>72</v>
      </c>
      <c r="P24" s="32">
        <f>IF(F25="Milano","X","")</f>
      </c>
      <c r="Q24" s="2"/>
      <c r="R24" s="49"/>
    </row>
    <row r="25" spans="1:18" ht="30" customHeight="1">
      <c r="A25" s="33">
        <v>15</v>
      </c>
      <c r="B25" s="99">
        <v>41594</v>
      </c>
      <c r="C25" s="35" t="s">
        <v>91</v>
      </c>
      <c r="D25" s="37" t="s">
        <v>90</v>
      </c>
      <c r="E25" s="37" t="s">
        <v>76</v>
      </c>
      <c r="F25" s="100" t="s">
        <v>77</v>
      </c>
      <c r="G25" s="25">
        <v>20</v>
      </c>
      <c r="H25" s="89">
        <f t="shared" si="5"/>
        <v>3.1071107110711074</v>
      </c>
      <c r="I25" s="93"/>
      <c r="J25" s="74"/>
      <c r="K25" s="74"/>
      <c r="L25" s="29"/>
      <c r="M25" s="87"/>
      <c r="N25" s="31">
        <f t="shared" si="4"/>
        <v>3.1071107110711074</v>
      </c>
      <c r="O25" s="34"/>
      <c r="P25" s="32">
        <f>IF(F26="Milano","X","")</f>
      </c>
      <c r="Q25" s="2"/>
      <c r="R25" s="49"/>
    </row>
    <row r="26" spans="1:18" ht="30" customHeight="1">
      <c r="A26" s="33">
        <v>16</v>
      </c>
      <c r="B26" s="99">
        <v>41595</v>
      </c>
      <c r="C26" s="35" t="s">
        <v>96</v>
      </c>
      <c r="D26" s="37" t="s">
        <v>89</v>
      </c>
      <c r="E26" s="37" t="s">
        <v>76</v>
      </c>
      <c r="F26" s="100" t="s">
        <v>77</v>
      </c>
      <c r="G26" s="25">
        <v>20</v>
      </c>
      <c r="H26" s="89">
        <f t="shared" si="5"/>
        <v>3.1071107110711074</v>
      </c>
      <c r="I26" s="92"/>
      <c r="J26" s="28"/>
      <c r="K26" s="28"/>
      <c r="L26" s="29"/>
      <c r="M26" s="84"/>
      <c r="N26" s="31">
        <f t="shared" si="4"/>
        <v>3.1071107110711074</v>
      </c>
      <c r="O26" s="34"/>
      <c r="P26" s="32">
        <f>IF(F27="Milano","X","")</f>
      </c>
      <c r="Q26" s="2"/>
      <c r="R26" s="49"/>
    </row>
    <row r="27" spans="1:18" ht="30" customHeight="1">
      <c r="A27" s="33">
        <v>17</v>
      </c>
      <c r="B27" s="99">
        <v>41595</v>
      </c>
      <c r="C27" s="35" t="s">
        <v>96</v>
      </c>
      <c r="D27" s="37" t="s">
        <v>79</v>
      </c>
      <c r="E27" s="37" t="s">
        <v>76</v>
      </c>
      <c r="F27" s="100" t="s">
        <v>77</v>
      </c>
      <c r="G27" s="25"/>
      <c r="H27" s="89">
        <f t="shared" si="5"/>
        <v>0</v>
      </c>
      <c r="I27" s="92">
        <v>43</v>
      </c>
      <c r="J27" s="28"/>
      <c r="K27" s="28"/>
      <c r="L27" s="29"/>
      <c r="M27" s="84"/>
      <c r="N27" s="31">
        <f t="shared" si="4"/>
        <v>43</v>
      </c>
      <c r="O27" s="34">
        <v>43</v>
      </c>
      <c r="P27" s="32">
        <f>IF(F27="Milano","X","")</f>
      </c>
      <c r="Q27" s="2"/>
      <c r="R27" s="49"/>
    </row>
    <row r="28" spans="1:18" ht="30" customHeight="1">
      <c r="A28" s="33">
        <v>18</v>
      </c>
      <c r="B28" s="99">
        <v>41595</v>
      </c>
      <c r="C28" s="35" t="s">
        <v>96</v>
      </c>
      <c r="D28" s="37" t="s">
        <v>78</v>
      </c>
      <c r="E28" s="37" t="s">
        <v>76</v>
      </c>
      <c r="F28" s="100" t="s">
        <v>77</v>
      </c>
      <c r="G28" s="25"/>
      <c r="H28" s="89">
        <f t="shared" si="5"/>
        <v>0</v>
      </c>
      <c r="I28" s="92"/>
      <c r="J28" s="74"/>
      <c r="K28" s="74">
        <v>13.5</v>
      </c>
      <c r="L28" s="29"/>
      <c r="M28" s="84"/>
      <c r="N28" s="31">
        <f t="shared" si="4"/>
        <v>13.5</v>
      </c>
      <c r="O28" s="34">
        <v>13.5</v>
      </c>
      <c r="P28" s="32">
        <f>IF(F28="Milano","X","")</f>
      </c>
      <c r="Q28" s="2"/>
      <c r="R28" s="49"/>
    </row>
    <row r="29" spans="1:18" ht="30" customHeight="1">
      <c r="A29" s="33">
        <v>19</v>
      </c>
      <c r="B29" s="99">
        <v>41598</v>
      </c>
      <c r="C29" s="35" t="s">
        <v>95</v>
      </c>
      <c r="D29" s="37" t="s">
        <v>97</v>
      </c>
      <c r="E29" s="37" t="s">
        <v>76</v>
      </c>
      <c r="F29" s="102" t="s">
        <v>77</v>
      </c>
      <c r="G29" s="25"/>
      <c r="H29" s="89"/>
      <c r="I29" s="92"/>
      <c r="J29" s="28">
        <v>15.4</v>
      </c>
      <c r="K29" s="74"/>
      <c r="L29" s="29"/>
      <c r="M29" s="84"/>
      <c r="N29" s="31">
        <f>SUM(H29:M29)</f>
        <v>15.4</v>
      </c>
      <c r="O29" s="34">
        <v>15.4</v>
      </c>
      <c r="P29" s="32">
        <f>IF(F20="Milano","X","")</f>
      </c>
      <c r="Q29" s="2"/>
      <c r="R29" s="49"/>
    </row>
    <row r="30" spans="1:18" ht="30" customHeight="1">
      <c r="A30" s="33">
        <v>20</v>
      </c>
      <c r="B30" s="99">
        <v>41599</v>
      </c>
      <c r="C30" s="35" t="s">
        <v>95</v>
      </c>
      <c r="D30" s="37" t="s">
        <v>98</v>
      </c>
      <c r="E30" s="37" t="s">
        <v>76</v>
      </c>
      <c r="F30" s="102" t="s">
        <v>77</v>
      </c>
      <c r="G30" s="25"/>
      <c r="H30" s="89">
        <f aca="true" t="shared" si="6" ref="H30:H40">IF($D$3="si",($G$5/$G$6*G30),IF($D$3="no",G30*$G$4,0))</f>
        <v>0</v>
      </c>
      <c r="I30" s="92"/>
      <c r="J30" s="28"/>
      <c r="K30" s="74"/>
      <c r="L30" s="29"/>
      <c r="M30" s="84">
        <v>83.3</v>
      </c>
      <c r="N30" s="31">
        <f>SUM(H30:M30)</f>
        <v>83.3</v>
      </c>
      <c r="O30" s="34">
        <v>83.3</v>
      </c>
      <c r="P30" s="32"/>
      <c r="Q30" s="2"/>
      <c r="R30" s="49"/>
    </row>
    <row r="31" spans="1:18" ht="30" customHeight="1">
      <c r="A31" s="33">
        <v>21</v>
      </c>
      <c r="B31" s="99">
        <v>41600</v>
      </c>
      <c r="C31" s="35" t="s">
        <v>95</v>
      </c>
      <c r="D31" s="37" t="s">
        <v>97</v>
      </c>
      <c r="E31" s="37" t="s">
        <v>76</v>
      </c>
      <c r="F31" s="102" t="s">
        <v>77</v>
      </c>
      <c r="G31" s="25"/>
      <c r="H31" s="89">
        <f t="shared" si="6"/>
        <v>0</v>
      </c>
      <c r="I31" s="93"/>
      <c r="J31" s="74">
        <v>14</v>
      </c>
      <c r="K31" s="74"/>
      <c r="L31" s="29"/>
      <c r="M31" s="84"/>
      <c r="N31" s="31">
        <f>SUM(H31:M31)</f>
        <v>14</v>
      </c>
      <c r="O31" s="34">
        <v>14</v>
      </c>
      <c r="P31" s="32">
        <f>IF(F31="Milano","X","")</f>
      </c>
      <c r="Q31" s="2"/>
      <c r="R31" s="49"/>
    </row>
    <row r="32" spans="1:18" ht="30" customHeight="1">
      <c r="A32" s="33">
        <v>22</v>
      </c>
      <c r="B32" s="99">
        <v>41600</v>
      </c>
      <c r="C32" s="35" t="s">
        <v>95</v>
      </c>
      <c r="D32" s="37" t="s">
        <v>99</v>
      </c>
      <c r="E32" s="37" t="s">
        <v>76</v>
      </c>
      <c r="F32" s="102" t="s">
        <v>77</v>
      </c>
      <c r="G32" s="25"/>
      <c r="H32" s="89">
        <f t="shared" si="6"/>
        <v>0</v>
      </c>
      <c r="I32" s="94"/>
      <c r="J32" s="74"/>
      <c r="K32" s="74"/>
      <c r="L32" s="29"/>
      <c r="M32" s="84">
        <v>10.5</v>
      </c>
      <c r="N32" s="31">
        <f>SUM(H32:M32)</f>
        <v>10.5</v>
      </c>
      <c r="O32" s="34">
        <v>10.5</v>
      </c>
      <c r="P32" s="32">
        <f>IF(F32="Milano","X","")</f>
      </c>
      <c r="Q32" s="2"/>
      <c r="R32" s="49"/>
    </row>
    <row r="33" spans="1:18" ht="30" customHeight="1">
      <c r="A33" s="33">
        <v>23</v>
      </c>
      <c r="B33" s="99">
        <v>41600</v>
      </c>
      <c r="C33" s="73" t="s">
        <v>95</v>
      </c>
      <c r="D33" s="73" t="s">
        <v>90</v>
      </c>
      <c r="E33" s="73" t="s">
        <v>76</v>
      </c>
      <c r="F33" s="86" t="s">
        <v>77</v>
      </c>
      <c r="G33" s="25">
        <v>20</v>
      </c>
      <c r="H33" s="89">
        <f t="shared" si="6"/>
        <v>3.1071107110711074</v>
      </c>
      <c r="I33" s="93"/>
      <c r="J33" s="28"/>
      <c r="K33" s="74"/>
      <c r="L33" s="29"/>
      <c r="M33" s="84"/>
      <c r="N33" s="31">
        <f>SUM(H33:M33)</f>
        <v>3.1071107110711074</v>
      </c>
      <c r="O33" s="34"/>
      <c r="P33" s="32">
        <f>IF(F40="Milano","X","")</f>
      </c>
      <c r="Q33" s="2"/>
      <c r="R33" s="49"/>
    </row>
    <row r="34" spans="1:18" ht="30" customHeight="1">
      <c r="A34" s="33">
        <v>24</v>
      </c>
      <c r="B34" s="99">
        <v>41604</v>
      </c>
      <c r="C34" s="73" t="s">
        <v>83</v>
      </c>
      <c r="D34" s="73" t="s">
        <v>100</v>
      </c>
      <c r="E34" s="73" t="s">
        <v>76</v>
      </c>
      <c r="F34" s="86" t="s">
        <v>77</v>
      </c>
      <c r="G34" s="25"/>
      <c r="H34" s="89">
        <f t="shared" si="6"/>
        <v>0</v>
      </c>
      <c r="I34" s="93"/>
      <c r="J34" s="28"/>
      <c r="K34" s="74">
        <v>75.9</v>
      </c>
      <c r="L34" s="29"/>
      <c r="M34" s="84"/>
      <c r="N34" s="31">
        <f aca="true" t="shared" si="7" ref="N34:N39">SUM(H34:M34)</f>
        <v>75.9</v>
      </c>
      <c r="O34" s="34">
        <v>75.9</v>
      </c>
      <c r="P34" s="32"/>
      <c r="Q34" s="2"/>
      <c r="R34" s="49"/>
    </row>
    <row r="35" spans="1:18" ht="30" customHeight="1">
      <c r="A35" s="33">
        <v>25</v>
      </c>
      <c r="B35" s="99">
        <v>41604</v>
      </c>
      <c r="C35" s="73" t="s">
        <v>83</v>
      </c>
      <c r="D35" s="73" t="s">
        <v>101</v>
      </c>
      <c r="E35" s="73" t="s">
        <v>76</v>
      </c>
      <c r="F35" s="86" t="s">
        <v>77</v>
      </c>
      <c r="G35" s="25"/>
      <c r="H35" s="89">
        <f t="shared" si="6"/>
        <v>0</v>
      </c>
      <c r="I35" s="93"/>
      <c r="J35" s="28"/>
      <c r="K35" s="74"/>
      <c r="L35" s="29"/>
      <c r="M35" s="84"/>
      <c r="N35" s="31">
        <f t="shared" si="7"/>
        <v>0</v>
      </c>
      <c r="O35" s="34"/>
      <c r="P35" s="32"/>
      <c r="Q35" s="2"/>
      <c r="R35" s="49"/>
    </row>
    <row r="36" spans="1:18" ht="30" customHeight="1">
      <c r="A36" s="33">
        <v>26</v>
      </c>
      <c r="B36" s="99">
        <v>41604</v>
      </c>
      <c r="C36" s="35" t="s">
        <v>83</v>
      </c>
      <c r="D36" s="37" t="s">
        <v>102</v>
      </c>
      <c r="E36" s="37" t="s">
        <v>76</v>
      </c>
      <c r="F36" s="101" t="s">
        <v>77</v>
      </c>
      <c r="G36" s="25"/>
      <c r="H36" s="89">
        <f t="shared" si="6"/>
        <v>0</v>
      </c>
      <c r="I36" s="93"/>
      <c r="J36" s="74"/>
      <c r="K36" s="74">
        <v>10</v>
      </c>
      <c r="L36" s="29"/>
      <c r="M36" s="84"/>
      <c r="N36" s="31">
        <f t="shared" si="7"/>
        <v>10</v>
      </c>
      <c r="O36" s="34"/>
      <c r="P36" s="32"/>
      <c r="Q36" s="2"/>
      <c r="R36" s="49"/>
    </row>
    <row r="37" spans="1:18" ht="30" customHeight="1">
      <c r="A37" s="33">
        <v>27</v>
      </c>
      <c r="B37" s="99">
        <v>41604</v>
      </c>
      <c r="C37" s="35" t="s">
        <v>83</v>
      </c>
      <c r="D37" s="37" t="s">
        <v>108</v>
      </c>
      <c r="E37" s="37" t="s">
        <v>76</v>
      </c>
      <c r="F37" s="101" t="s">
        <v>77</v>
      </c>
      <c r="G37" s="25"/>
      <c r="H37" s="89">
        <f t="shared" si="6"/>
        <v>0</v>
      </c>
      <c r="I37" s="93"/>
      <c r="J37" s="74"/>
      <c r="K37" s="74">
        <v>65.21</v>
      </c>
      <c r="L37" s="29"/>
      <c r="M37" s="84"/>
      <c r="N37" s="31">
        <f t="shared" si="7"/>
        <v>65.21</v>
      </c>
      <c r="O37" s="34"/>
      <c r="P37" s="32"/>
      <c r="Q37" s="2"/>
      <c r="R37" s="49"/>
    </row>
    <row r="38" spans="1:18" ht="30" customHeight="1">
      <c r="A38" s="33">
        <v>28</v>
      </c>
      <c r="B38" s="99">
        <v>41606</v>
      </c>
      <c r="C38" s="35" t="s">
        <v>83</v>
      </c>
      <c r="D38" s="37" t="s">
        <v>103</v>
      </c>
      <c r="E38" s="37" t="s">
        <v>76</v>
      </c>
      <c r="F38" s="101" t="s">
        <v>77</v>
      </c>
      <c r="G38" s="25"/>
      <c r="H38" s="89">
        <f t="shared" si="6"/>
        <v>0</v>
      </c>
      <c r="I38" s="93"/>
      <c r="J38" s="74"/>
      <c r="K38" s="74">
        <v>134.44</v>
      </c>
      <c r="L38" s="29"/>
      <c r="M38" s="84"/>
      <c r="N38" s="31">
        <f t="shared" si="7"/>
        <v>134.44</v>
      </c>
      <c r="O38" s="34">
        <v>134.44</v>
      </c>
      <c r="P38" s="32"/>
      <c r="Q38" s="2"/>
      <c r="R38" s="49"/>
    </row>
    <row r="39" spans="1:18" ht="30" customHeight="1">
      <c r="A39" s="33">
        <v>29</v>
      </c>
      <c r="B39" s="99">
        <v>41577</v>
      </c>
      <c r="C39" s="35" t="s">
        <v>83</v>
      </c>
      <c r="D39" s="37" t="s">
        <v>107</v>
      </c>
      <c r="E39" s="37" t="s">
        <v>76</v>
      </c>
      <c r="F39" s="101" t="s">
        <v>77</v>
      </c>
      <c r="G39" s="25"/>
      <c r="H39" s="89">
        <f t="shared" si="6"/>
        <v>0</v>
      </c>
      <c r="I39" s="93"/>
      <c r="J39" s="74"/>
      <c r="K39" s="74"/>
      <c r="L39" s="29"/>
      <c r="M39" s="84">
        <v>22</v>
      </c>
      <c r="N39" s="31">
        <f t="shared" si="7"/>
        <v>22</v>
      </c>
      <c r="O39" s="34">
        <v>22</v>
      </c>
      <c r="P39" s="32"/>
      <c r="Q39" s="2"/>
      <c r="R39" s="49"/>
    </row>
    <row r="40" spans="1:18" ht="30" customHeight="1">
      <c r="A40" s="33">
        <v>30</v>
      </c>
      <c r="B40" s="99"/>
      <c r="C40" s="35"/>
      <c r="D40" s="37"/>
      <c r="E40" s="37"/>
      <c r="F40" s="101"/>
      <c r="G40" s="25"/>
      <c r="H40" s="89"/>
      <c r="I40" s="93"/>
      <c r="J40" s="74"/>
      <c r="K40" s="74"/>
      <c r="L40" s="29"/>
      <c r="M40" s="84"/>
      <c r="N40" s="31">
        <f>SUM(H40:M40)</f>
        <v>0</v>
      </c>
      <c r="O40" s="34"/>
      <c r="P40" s="32"/>
      <c r="Q40" s="2"/>
      <c r="R40" s="49"/>
    </row>
    <row r="41" spans="1:18" ht="30" customHeight="1">
      <c r="A41" s="33">
        <v>31</v>
      </c>
      <c r="B41" s="99"/>
      <c r="C41" s="35"/>
      <c r="D41" s="37"/>
      <c r="E41" s="37"/>
      <c r="F41" s="101"/>
      <c r="G41" s="25"/>
      <c r="H41" s="89"/>
      <c r="I41" s="93"/>
      <c r="J41" s="74"/>
      <c r="K41" s="74"/>
      <c r="L41" s="29"/>
      <c r="M41" s="84"/>
      <c r="N41" s="31">
        <f>SUM(H41:M41)</f>
        <v>0</v>
      </c>
      <c r="O41" s="34"/>
      <c r="P41" s="32"/>
      <c r="Q41" s="2"/>
      <c r="R41" s="49"/>
    </row>
    <row r="42" spans="1:18" ht="30" customHeight="1">
      <c r="A42" s="33">
        <v>32</v>
      </c>
      <c r="B42" s="99"/>
      <c r="C42" s="35"/>
      <c r="D42" s="37"/>
      <c r="E42" s="37"/>
      <c r="F42" s="101"/>
      <c r="G42" s="25"/>
      <c r="H42" s="89"/>
      <c r="I42" s="93"/>
      <c r="J42" s="74"/>
      <c r="K42" s="74"/>
      <c r="L42" s="29"/>
      <c r="M42" s="84"/>
      <c r="N42" s="31">
        <f>SUM(H42:M42)</f>
        <v>0</v>
      </c>
      <c r="O42" s="34"/>
      <c r="P42" s="32"/>
      <c r="Q42" s="2"/>
      <c r="R42" s="49"/>
    </row>
    <row r="43" spans="1:18" ht="54.75" customHeight="1">
      <c r="A43" s="33">
        <v>33</v>
      </c>
      <c r="B43" s="99"/>
      <c r="C43" s="35"/>
      <c r="D43" s="82"/>
      <c r="E43" s="37"/>
      <c r="F43" s="101"/>
      <c r="G43" s="25"/>
      <c r="H43" s="89"/>
      <c r="I43" s="93"/>
      <c r="J43" s="74"/>
      <c r="K43" s="74"/>
      <c r="L43" s="29"/>
      <c r="M43" s="84"/>
      <c r="N43" s="31">
        <f>SUM(H43:M43)</f>
        <v>0</v>
      </c>
      <c r="O43" s="34"/>
      <c r="P43" s="32">
        <f>IF(F43="Milano","X","")</f>
      </c>
      <c r="Q43" s="2"/>
      <c r="R43" s="49"/>
    </row>
    <row r="44" spans="1:16" ht="54.75" customHeight="1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</row>
    <row r="45" spans="1:16" ht="18.75">
      <c r="A45" s="57"/>
      <c r="B45" s="58"/>
      <c r="C45" s="59"/>
      <c r="D45" s="60"/>
      <c r="E45" s="60"/>
      <c r="F45" s="61"/>
      <c r="G45" s="62"/>
      <c r="H45" s="63"/>
      <c r="I45" s="64"/>
      <c r="J45" s="64"/>
      <c r="K45" s="64"/>
      <c r="L45" s="64"/>
      <c r="M45" s="64"/>
      <c r="N45" s="65"/>
      <c r="O45" s="66"/>
      <c r="P45" s="67"/>
    </row>
    <row r="46" spans="1:16" ht="18.75">
      <c r="A46" s="44"/>
      <c r="B46" s="51" t="s">
        <v>36</v>
      </c>
      <c r="C46" s="51"/>
      <c r="D46" s="51"/>
      <c r="E46" s="45"/>
      <c r="F46" s="45"/>
      <c r="G46" s="51" t="s">
        <v>38</v>
      </c>
      <c r="H46" s="51"/>
      <c r="I46" s="51"/>
      <c r="J46" s="45"/>
      <c r="K46" s="45"/>
      <c r="L46" s="51" t="s">
        <v>37</v>
      </c>
      <c r="M46" s="51"/>
      <c r="N46" s="51"/>
      <c r="O46" s="45"/>
      <c r="P46" s="67"/>
    </row>
    <row r="47" spans="1:16" ht="18.7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67"/>
    </row>
    <row r="48" spans="1:16" ht="18.75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</sheetData>
  <sheetProtection/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K8:K10"/>
    <mergeCell ref="C8:C10"/>
    <mergeCell ref="D8:D10"/>
    <mergeCell ref="E8:E10"/>
    <mergeCell ref="F8:F10"/>
    <mergeCell ref="G8:G9"/>
    <mergeCell ref="H8:H10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45 C36:C43">
      <formula1>1</formula1>
    </dataValidation>
    <dataValidation type="date" operator="greaterThanOrEqual" showErrorMessage="1" errorTitle="Data" error="Inserire una data superiore al 1/11/2000" sqref="B45 B11:B17 B30:B43">
      <formula1>36831</formula1>
    </dataValidation>
    <dataValidation type="textLength" operator="greaterThan" sqref="F45 F36:F43">
      <formula1>1</formula1>
    </dataValidation>
    <dataValidation type="textLength" operator="greaterThan" allowBlank="1" showErrorMessage="1" sqref="D45:E45 D36:E43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45 N11:N43">
      <formula1>0</formula1>
    </dataValidation>
    <dataValidation type="decimal" operator="greaterThanOrEqual" allowBlank="1" showErrorMessage="1" errorTitle="Valore" error="Inserire un numero maggiore o uguale a 0 (zero)!" sqref="H45:M45 K12:K14 K18:L21 L11:L17 K22:K27 J11:K11 K16 I22 J12:J27 I27:I28 I36:I43 L22:L43 M28:M43 J28:K43 H11:H43 I31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300" verticalDpi="300" orientation="landscape" paperSize="9" scale="26" r:id="rId3"/>
  <headerFooter alignWithMargins="0">
    <oddHeader>&amp;L&amp;"Gulim,Regular"&amp;36Hacking Team srl&amp;R&amp;"Gulim,Regular"&amp;28&amp;Unota spese</oddHeader>
    <oddFooter>&amp;CPagina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="60" zoomScaleNormal="60" zoomScalePageLayoutView="60" workbookViewId="0" topLeftCell="C1">
      <selection activeCell="O16" sqref="O16:P16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16.421875" style="2" customWidth="1"/>
    <col min="19" max="16384" width="8.8515625" style="2" customWidth="1"/>
  </cols>
  <sheetData>
    <row r="1" spans="1:18" s="7" customFormat="1" ht="65.25" customHeight="1">
      <c r="A1" s="4"/>
      <c r="B1" s="129" t="s">
        <v>42</v>
      </c>
      <c r="C1" s="129"/>
      <c r="D1" s="130" t="s">
        <v>39</v>
      </c>
      <c r="E1" s="130"/>
      <c r="F1" s="39" t="s">
        <v>71</v>
      </c>
      <c r="G1" s="38" t="s">
        <v>73</v>
      </c>
      <c r="L1" s="7" t="s">
        <v>28</v>
      </c>
      <c r="M1" s="3">
        <f>+P1-N7</f>
        <v>0</v>
      </c>
      <c r="N1" s="5" t="s">
        <v>43</v>
      </c>
      <c r="O1" s="6"/>
      <c r="P1" s="41">
        <f>SUM(H7:M7)</f>
        <v>687.8</v>
      </c>
      <c r="Q1" s="3" t="s">
        <v>26</v>
      </c>
      <c r="R1" s="83">
        <f>SUM(P11:P15)</f>
        <v>144.43</v>
      </c>
    </row>
    <row r="2" spans="1:18" s="7" customFormat="1" ht="57.75" customHeight="1">
      <c r="A2" s="4"/>
      <c r="B2" s="131" t="s">
        <v>45</v>
      </c>
      <c r="C2" s="131"/>
      <c r="D2" s="130" t="s">
        <v>40</v>
      </c>
      <c r="E2" s="130"/>
      <c r="F2" s="8"/>
      <c r="G2" s="8"/>
      <c r="N2" s="9" t="s">
        <v>46</v>
      </c>
      <c r="O2" s="10"/>
      <c r="P2" s="11">
        <v>377.4</v>
      </c>
      <c r="Q2" s="3" t="s">
        <v>25</v>
      </c>
      <c r="R2" s="83">
        <f>79.72</f>
        <v>79.72</v>
      </c>
    </row>
    <row r="3" spans="1:18" s="7" customFormat="1" ht="35.25" customHeight="1">
      <c r="A3" s="4"/>
      <c r="B3" s="131" t="s">
        <v>47</v>
      </c>
      <c r="C3" s="131"/>
      <c r="D3" s="130" t="s">
        <v>44</v>
      </c>
      <c r="E3" s="130"/>
      <c r="N3" s="9" t="s">
        <v>48</v>
      </c>
      <c r="O3" s="10"/>
      <c r="P3" s="46">
        <f>+O7</f>
        <v>300</v>
      </c>
      <c r="Q3" s="12"/>
      <c r="R3" s="83">
        <f>P16</f>
        <v>63.24</v>
      </c>
    </row>
    <row r="4" spans="1:18" s="7" customFormat="1" ht="35.25" customHeight="1" thickBot="1">
      <c r="A4" s="4"/>
      <c r="D4" s="13"/>
      <c r="E4" s="13"/>
      <c r="F4" s="9" t="s">
        <v>49</v>
      </c>
      <c r="G4" s="52">
        <v>1</v>
      </c>
      <c r="H4" s="14"/>
      <c r="I4" s="14"/>
      <c r="J4" s="2"/>
      <c r="K4" s="2"/>
      <c r="L4" s="2"/>
      <c r="M4" s="2"/>
      <c r="N4" s="15"/>
      <c r="O4" s="16"/>
      <c r="P4" s="17"/>
      <c r="Q4" s="12"/>
      <c r="R4" s="83"/>
    </row>
    <row r="5" spans="1:18" s="7" customFormat="1" ht="43.5" customHeight="1" thickBot="1" thickTop="1">
      <c r="A5" s="4"/>
      <c r="B5" s="18" t="s">
        <v>50</v>
      </c>
      <c r="C5" s="19"/>
      <c r="D5" s="43">
        <v>7</v>
      </c>
      <c r="E5" s="13"/>
      <c r="F5" s="9" t="s">
        <v>51</v>
      </c>
      <c r="G5" s="52">
        <v>1.11</v>
      </c>
      <c r="N5" s="116" t="s">
        <v>52</v>
      </c>
      <c r="O5" s="116"/>
      <c r="P5" s="42">
        <f>P1-P2-P3</f>
        <v>10.399999999999977</v>
      </c>
      <c r="Q5" s="12"/>
      <c r="R5" s="83">
        <f>R1-R2-R3</f>
        <v>1.470000000000006</v>
      </c>
    </row>
    <row r="6" spans="1:17" s="7" customFormat="1" ht="43.5" customHeight="1" thickBot="1" thickTop="1">
      <c r="A6" s="4"/>
      <c r="B6" s="40" t="s">
        <v>94</v>
      </c>
      <c r="C6" s="40"/>
      <c r="D6" s="13"/>
      <c r="E6" s="13"/>
      <c r="F6" s="9" t="s">
        <v>53</v>
      </c>
      <c r="G6" s="71">
        <v>11.11</v>
      </c>
      <c r="Q6" s="12"/>
    </row>
    <row r="7" spans="1:16" s="7" customFormat="1" ht="27" customHeight="1" thickBot="1" thickTop="1">
      <c r="A7" s="117" t="s">
        <v>54</v>
      </c>
      <c r="B7" s="118"/>
      <c r="C7" s="119"/>
      <c r="D7" s="123" t="s">
        <v>55</v>
      </c>
      <c r="E7" s="124"/>
      <c r="F7" s="124"/>
      <c r="G7" s="72">
        <f aca="true" t="shared" si="0" ref="G7:O7">SUM(G11:G19)</f>
        <v>0</v>
      </c>
      <c r="H7" s="70">
        <f t="shared" si="0"/>
        <v>0</v>
      </c>
      <c r="I7" s="54">
        <f t="shared" si="0"/>
        <v>0</v>
      </c>
      <c r="J7" s="54">
        <f t="shared" si="0"/>
        <v>687.8</v>
      </c>
      <c r="K7" s="54">
        <f t="shared" si="0"/>
        <v>0</v>
      </c>
      <c r="L7" s="54">
        <f t="shared" si="0"/>
        <v>0</v>
      </c>
      <c r="M7" s="55">
        <f t="shared" si="0"/>
        <v>0</v>
      </c>
      <c r="N7" s="53">
        <f t="shared" si="0"/>
        <v>687.8</v>
      </c>
      <c r="O7" s="56">
        <f t="shared" si="0"/>
        <v>300</v>
      </c>
      <c r="P7" s="12"/>
    </row>
    <row r="8" spans="1:18" ht="36" customHeight="1" thickBot="1" thickTop="1">
      <c r="A8" s="125"/>
      <c r="B8" s="107" t="s">
        <v>56</v>
      </c>
      <c r="C8" s="107" t="s">
        <v>57</v>
      </c>
      <c r="D8" s="108" t="s">
        <v>58</v>
      </c>
      <c r="E8" s="107" t="s">
        <v>59</v>
      </c>
      <c r="F8" s="110" t="s">
        <v>60</v>
      </c>
      <c r="G8" s="111" t="s">
        <v>61</v>
      </c>
      <c r="H8" s="113" t="s">
        <v>62</v>
      </c>
      <c r="I8" s="106" t="s">
        <v>63</v>
      </c>
      <c r="J8" s="105" t="s">
        <v>64</v>
      </c>
      <c r="K8" s="105" t="s">
        <v>65</v>
      </c>
      <c r="L8" s="141" t="s">
        <v>66</v>
      </c>
      <c r="M8" s="142"/>
      <c r="N8" s="122" t="s">
        <v>43</v>
      </c>
      <c r="O8" s="132" t="s">
        <v>67</v>
      </c>
      <c r="P8" s="136" t="s">
        <v>70</v>
      </c>
      <c r="Q8" s="2"/>
      <c r="R8" s="139"/>
    </row>
    <row r="9" spans="1:18" ht="36" customHeight="1" thickBot="1" thickTop="1">
      <c r="A9" s="125"/>
      <c r="B9" s="107" t="s">
        <v>11</v>
      </c>
      <c r="C9" s="107"/>
      <c r="D9" s="109"/>
      <c r="E9" s="107"/>
      <c r="F9" s="110"/>
      <c r="G9" s="112"/>
      <c r="H9" s="113" t="s">
        <v>32</v>
      </c>
      <c r="I9" s="106" t="s">
        <v>32</v>
      </c>
      <c r="J9" s="106"/>
      <c r="K9" s="106" t="s">
        <v>31</v>
      </c>
      <c r="L9" s="134" t="s">
        <v>68</v>
      </c>
      <c r="M9" s="140" t="s">
        <v>69</v>
      </c>
      <c r="N9" s="122"/>
      <c r="O9" s="132"/>
      <c r="P9" s="137"/>
      <c r="Q9" s="2"/>
      <c r="R9" s="139"/>
    </row>
    <row r="10" spans="1:18" ht="37.5" customHeight="1" thickBot="1" thickTop="1">
      <c r="A10" s="125"/>
      <c r="B10" s="107"/>
      <c r="C10" s="107"/>
      <c r="D10" s="109"/>
      <c r="E10" s="107"/>
      <c r="F10" s="110"/>
      <c r="G10" s="69" t="s">
        <v>18</v>
      </c>
      <c r="H10" s="113"/>
      <c r="I10" s="106"/>
      <c r="J10" s="106"/>
      <c r="K10" s="106"/>
      <c r="L10" s="135"/>
      <c r="M10" s="115"/>
      <c r="N10" s="122"/>
      <c r="O10" s="132"/>
      <c r="P10" s="138"/>
      <c r="Q10" s="2"/>
      <c r="R10" s="139"/>
    </row>
    <row r="11" spans="1:18" ht="30" customHeight="1" thickTop="1">
      <c r="A11" s="20">
        <v>1</v>
      </c>
      <c r="B11" s="36">
        <v>41595</v>
      </c>
      <c r="C11" s="22" t="s">
        <v>104</v>
      </c>
      <c r="D11" s="23" t="s">
        <v>97</v>
      </c>
      <c r="E11" s="23" t="s">
        <v>105</v>
      </c>
      <c r="F11" s="24" t="s">
        <v>106</v>
      </c>
      <c r="G11" s="25"/>
      <c r="H11" s="26">
        <f>IF($D$3="si",($G$5/$G$6*G11),IF($D$3="no",G11*$G$4,0))</f>
        <v>0</v>
      </c>
      <c r="I11" s="27"/>
      <c r="J11" s="28">
        <v>260</v>
      </c>
      <c r="K11" s="75"/>
      <c r="L11" s="29"/>
      <c r="M11" s="30"/>
      <c r="N11" s="31">
        <f>SUM(H11:M11)</f>
        <v>260</v>
      </c>
      <c r="O11" s="34"/>
      <c r="P11" s="32">
        <v>54.6</v>
      </c>
      <c r="Q11" s="2"/>
      <c r="R11" s="76"/>
    </row>
    <row r="12" spans="1:18" ht="30" customHeight="1">
      <c r="A12" s="33">
        <v>2</v>
      </c>
      <c r="B12" s="36">
        <v>41595</v>
      </c>
      <c r="C12" s="22" t="s">
        <v>104</v>
      </c>
      <c r="D12" s="23" t="s">
        <v>97</v>
      </c>
      <c r="E12" s="23" t="s">
        <v>105</v>
      </c>
      <c r="F12" s="24" t="s">
        <v>106</v>
      </c>
      <c r="G12" s="25"/>
      <c r="H12" s="26">
        <f aca="true" t="shared" si="1" ref="H12:H17">IF($D$3="si",($G$5/$G$6*G12),IF($D$3="no",G12*$G$4,0))</f>
        <v>0</v>
      </c>
      <c r="I12" s="27"/>
      <c r="J12" s="28">
        <v>170</v>
      </c>
      <c r="K12" s="75"/>
      <c r="L12" s="29"/>
      <c r="M12" s="30"/>
      <c r="N12" s="31">
        <f>SUM(H12:M12)</f>
        <v>170</v>
      </c>
      <c r="O12" s="34"/>
      <c r="P12" s="32">
        <v>35.7</v>
      </c>
      <c r="Q12" s="2"/>
      <c r="R12" s="76"/>
    </row>
    <row r="13" spans="1:18" ht="30" customHeight="1">
      <c r="A13" s="33">
        <v>3</v>
      </c>
      <c r="B13" s="21">
        <v>41596</v>
      </c>
      <c r="C13" s="22" t="s">
        <v>104</v>
      </c>
      <c r="D13" s="23" t="s">
        <v>97</v>
      </c>
      <c r="E13" s="23" t="s">
        <v>105</v>
      </c>
      <c r="F13" s="24" t="s">
        <v>106</v>
      </c>
      <c r="G13" s="25"/>
      <c r="H13" s="26">
        <f t="shared" si="1"/>
        <v>0</v>
      </c>
      <c r="I13" s="27"/>
      <c r="J13" s="28">
        <v>34.3</v>
      </c>
      <c r="K13" s="75"/>
      <c r="L13" s="29"/>
      <c r="M13" s="30"/>
      <c r="N13" s="31">
        <f>SUM(H13:M13)</f>
        <v>34.3</v>
      </c>
      <c r="O13" s="34"/>
      <c r="P13" s="32">
        <v>7.2</v>
      </c>
      <c r="Q13" s="2"/>
      <c r="R13" s="77"/>
    </row>
    <row r="14" spans="1:18" ht="30" customHeight="1">
      <c r="A14" s="33">
        <v>5</v>
      </c>
      <c r="B14" s="21">
        <v>41596</v>
      </c>
      <c r="C14" s="22" t="s">
        <v>104</v>
      </c>
      <c r="D14" s="23" t="s">
        <v>97</v>
      </c>
      <c r="E14" s="23" t="s">
        <v>105</v>
      </c>
      <c r="F14" s="24" t="s">
        <v>106</v>
      </c>
      <c r="G14" s="25"/>
      <c r="H14" s="26">
        <f t="shared" si="1"/>
        <v>0</v>
      </c>
      <c r="I14" s="27"/>
      <c r="J14" s="28">
        <v>23.5</v>
      </c>
      <c r="K14" s="75"/>
      <c r="L14" s="29"/>
      <c r="M14" s="30"/>
      <c r="N14" s="31">
        <f>SUM(H14:M14)</f>
        <v>23.5</v>
      </c>
      <c r="O14" s="34"/>
      <c r="P14" s="32">
        <v>4.93</v>
      </c>
      <c r="Q14" s="2"/>
      <c r="R14" s="78"/>
    </row>
    <row r="15" spans="1:18" ht="30" customHeight="1">
      <c r="A15" s="33">
        <v>6</v>
      </c>
      <c r="B15" s="21">
        <v>41596</v>
      </c>
      <c r="C15" s="22" t="s">
        <v>104</v>
      </c>
      <c r="D15" s="23" t="s">
        <v>97</v>
      </c>
      <c r="E15" s="23" t="s">
        <v>105</v>
      </c>
      <c r="F15" s="24" t="s">
        <v>106</v>
      </c>
      <c r="G15" s="25"/>
      <c r="H15" s="26">
        <f t="shared" si="1"/>
        <v>0</v>
      </c>
      <c r="I15" s="27"/>
      <c r="J15" s="28">
        <v>200</v>
      </c>
      <c r="K15" s="75"/>
      <c r="L15" s="29"/>
      <c r="M15" s="30"/>
      <c r="N15" s="31">
        <f>SUM(H15:M15)</f>
        <v>200</v>
      </c>
      <c r="O15" s="34"/>
      <c r="P15" s="104">
        <v>42</v>
      </c>
      <c r="Q15" s="2"/>
      <c r="R15" s="79"/>
    </row>
    <row r="16" spans="1:18" ht="48.75" customHeight="1">
      <c r="A16" s="33">
        <v>7</v>
      </c>
      <c r="B16" s="21">
        <v>41596</v>
      </c>
      <c r="C16" s="22" t="s">
        <v>104</v>
      </c>
      <c r="D16" s="103" t="s">
        <v>110</v>
      </c>
      <c r="E16" s="23" t="s">
        <v>105</v>
      </c>
      <c r="F16" s="24" t="s">
        <v>106</v>
      </c>
      <c r="G16" s="25"/>
      <c r="H16" s="26">
        <f t="shared" si="1"/>
        <v>0</v>
      </c>
      <c r="I16" s="27"/>
      <c r="J16" s="28"/>
      <c r="K16" s="75"/>
      <c r="L16" s="29"/>
      <c r="M16" s="30"/>
      <c r="N16" s="31">
        <v>0</v>
      </c>
      <c r="O16" s="34">
        <v>300</v>
      </c>
      <c r="P16" s="32">
        <v>63.24</v>
      </c>
      <c r="Q16" s="2"/>
      <c r="R16" s="79"/>
    </row>
    <row r="17" spans="1:18" ht="45" customHeight="1">
      <c r="A17" s="33">
        <v>9</v>
      </c>
      <c r="B17" s="21"/>
      <c r="C17" s="22"/>
      <c r="D17" s="23"/>
      <c r="E17" s="23"/>
      <c r="F17" s="24"/>
      <c r="G17" s="25"/>
      <c r="H17" s="26">
        <f t="shared" si="1"/>
        <v>0</v>
      </c>
      <c r="I17" s="27"/>
      <c r="J17" s="28"/>
      <c r="K17" s="75"/>
      <c r="L17" s="29"/>
      <c r="M17" s="30"/>
      <c r="N17" s="31">
        <f>SUM(H17:M17)</f>
        <v>0</v>
      </c>
      <c r="O17" s="34"/>
      <c r="P17" s="32">
        <f>IF(F17="Milano","X","")</f>
      </c>
      <c r="Q17" s="2"/>
      <c r="R17" s="79"/>
    </row>
    <row r="18" spans="1:18" ht="30" customHeight="1">
      <c r="A18" s="33">
        <v>10</v>
      </c>
      <c r="B18" s="21"/>
      <c r="C18" s="22"/>
      <c r="D18" s="23"/>
      <c r="E18" s="23"/>
      <c r="F18" s="24"/>
      <c r="G18" s="25"/>
      <c r="H18" s="26">
        <f>IF($D$3="si",($G$5/$G$6*G18),IF($D$3="no",G18*$G$4,0))</f>
        <v>0</v>
      </c>
      <c r="I18" s="27"/>
      <c r="J18" s="28"/>
      <c r="K18" s="75"/>
      <c r="L18" s="29"/>
      <c r="M18" s="30"/>
      <c r="N18" s="31">
        <f>SUM(H18:M18)</f>
        <v>0</v>
      </c>
      <c r="O18" s="34"/>
      <c r="P18" s="32">
        <f>IF(F18="Milano","X","")</f>
      </c>
      <c r="Q18" s="2"/>
      <c r="R18" s="79"/>
    </row>
    <row r="19" spans="1:18" ht="30" customHeight="1">
      <c r="A19" s="33">
        <v>11</v>
      </c>
      <c r="B19" s="21"/>
      <c r="C19" s="22"/>
      <c r="D19" s="23"/>
      <c r="E19" s="23"/>
      <c r="F19" s="24"/>
      <c r="G19" s="25"/>
      <c r="H19" s="26">
        <f>IF($D$3="si",($G$5/$G$6*G19),IF($D$3="no",G19*$G$4,0))</f>
        <v>0</v>
      </c>
      <c r="I19" s="27"/>
      <c r="J19" s="80"/>
      <c r="K19" s="29"/>
      <c r="L19" s="29"/>
      <c r="M19" s="30"/>
      <c r="N19" s="31">
        <f>SUM(H19:M19)</f>
        <v>0</v>
      </c>
      <c r="O19" s="34"/>
      <c r="P19" s="32">
        <f>IF(F19="Milano","X","")</f>
      </c>
      <c r="Q19" s="2"/>
      <c r="R19" s="79"/>
    </row>
    <row r="20" spans="1:18" ht="18.7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R20" s="81"/>
    </row>
    <row r="21" spans="1:18" ht="18.75">
      <c r="A21" s="57"/>
      <c r="B21" s="58"/>
      <c r="C21" s="59"/>
      <c r="D21" s="60"/>
      <c r="E21" s="60"/>
      <c r="F21" s="61"/>
      <c r="G21" s="62"/>
      <c r="H21" s="63"/>
      <c r="I21" s="64"/>
      <c r="J21" s="64"/>
      <c r="K21" s="64"/>
      <c r="L21" s="64"/>
      <c r="M21" s="64"/>
      <c r="N21" s="65"/>
      <c r="O21" s="66"/>
      <c r="P21" s="67"/>
      <c r="R21" s="81"/>
    </row>
    <row r="22" spans="1:18" ht="18.75">
      <c r="A22" s="44"/>
      <c r="B22" s="51" t="s">
        <v>36</v>
      </c>
      <c r="C22" s="51"/>
      <c r="D22" s="51"/>
      <c r="E22" s="45"/>
      <c r="F22" s="45"/>
      <c r="G22" s="51" t="s">
        <v>38</v>
      </c>
      <c r="H22" s="51"/>
      <c r="I22" s="51"/>
      <c r="J22" s="45"/>
      <c r="K22" s="45"/>
      <c r="L22" s="51" t="s">
        <v>37</v>
      </c>
      <c r="M22" s="51"/>
      <c r="N22" s="51"/>
      <c r="O22" s="45"/>
      <c r="P22" s="67"/>
      <c r="R22" s="81"/>
    </row>
    <row r="23" spans="1:18" ht="18.75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67"/>
      <c r="R23" s="81"/>
    </row>
    <row r="24" spans="1:18" ht="18.75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R24" s="81"/>
    </row>
  </sheetData>
  <sheetProtection/>
  <mergeCells count="27">
    <mergeCell ref="G8:G9"/>
    <mergeCell ref="B1:C1"/>
    <mergeCell ref="D1:E1"/>
    <mergeCell ref="B2:C2"/>
    <mergeCell ref="D2:E2"/>
    <mergeCell ref="B3:C3"/>
    <mergeCell ref="D3:E3"/>
    <mergeCell ref="O8:O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P8:P10"/>
    <mergeCell ref="R8:R10"/>
    <mergeCell ref="L9:L10"/>
    <mergeCell ref="M9:M10"/>
    <mergeCell ref="N8:N10"/>
    <mergeCell ref="H8:H10"/>
    <mergeCell ref="I8:I10"/>
    <mergeCell ref="J8:J10"/>
    <mergeCell ref="K8:K10"/>
    <mergeCell ref="L8:M8"/>
  </mergeCells>
  <conditionalFormatting sqref="M1">
    <cfRule type="cellIs" priority="1" dxfId="0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H21:M21 H16:M19 J11:M11 H11:H15 J12:L15 I15">
      <formula1>0</formula1>
    </dataValidation>
    <dataValidation type="whole" operator="greaterThanOrEqual" allowBlank="1" showErrorMessage="1" errorTitle="Valore" error="Inserire un numero maggiore o uguale a 0 (zero)!" sqref="N21 N11:N19">
      <formula1>0</formula1>
    </dataValidation>
    <dataValidation type="textLength" operator="greaterThan" allowBlank="1" showErrorMessage="1" sqref="D21:E21">
      <formula1>1</formula1>
    </dataValidation>
    <dataValidation type="textLength" operator="greaterThan" sqref="F21">
      <formula1>1</formula1>
    </dataValidation>
    <dataValidation type="date" operator="greaterThanOrEqual" showErrorMessage="1" errorTitle="Data" error="Inserire una data superiore al 1/11/2000" sqref="B21 B11:B12">
      <formula1>36831</formula1>
    </dataValidation>
    <dataValidation type="textLength" operator="greaterThan" allowBlank="1" sqref="C2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 Gallucci</cp:lastModifiedBy>
  <cp:lastPrinted>2014-01-03T17:01:22Z</cp:lastPrinted>
  <dcterms:created xsi:type="dcterms:W3CDTF">2007-03-06T14:42:56Z</dcterms:created>
  <dcterms:modified xsi:type="dcterms:W3CDTF">2014-02-07T09:07:15Z</dcterms:modified>
  <cp:category/>
  <cp:version/>
  <cp:contentType/>
  <cp:contentStatus/>
  <cp:revision>1</cp:revision>
</cp:coreProperties>
</file>