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3"/>
  </bookViews>
  <sheets>
    <sheet name="Expense SGD" sheetId="1" r:id="rId1"/>
    <sheet name="Expense THB" sheetId="2" r:id="rId2"/>
    <sheet name="Expense Euro" sheetId="5" r:id="rId3"/>
    <sheet name="Expenses RM" sheetId="6" r:id="rId4"/>
  </sheets>
  <definedNames>
    <definedName name="_xlnm.Print_Area" localSheetId="0">'Expense SGD'!$A$1:$S$106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R1" i="2"/>
  <c r="R1" i="6"/>
  <c r="R5" s="1"/>
  <c r="R3" i="2"/>
  <c r="K7"/>
  <c r="L7"/>
  <c r="R3" i="6"/>
  <c r="R5" i="2" l="1"/>
  <c r="H12" i="1"/>
  <c r="H11"/>
  <c r="N11" s="1"/>
  <c r="O7" l="1"/>
  <c r="P55" i="6"/>
  <c r="H55"/>
  <c r="N55" s="1"/>
  <c r="P54"/>
  <c r="H54"/>
  <c r="N54" s="1"/>
  <c r="P53"/>
  <c r="H53"/>
  <c r="N53" s="1"/>
  <c r="P52"/>
  <c r="N52"/>
  <c r="H52"/>
  <c r="P51"/>
  <c r="H51"/>
  <c r="N51" s="1"/>
  <c r="P50"/>
  <c r="H50"/>
  <c r="N50" s="1"/>
  <c r="P49"/>
  <c r="H49"/>
  <c r="N49" s="1"/>
  <c r="P48"/>
  <c r="N48"/>
  <c r="H48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H13"/>
  <c r="N13" s="1"/>
  <c r="H12"/>
  <c r="N12" s="1"/>
  <c r="H11"/>
  <c r="N11" s="1"/>
  <c r="O7"/>
  <c r="P3" s="1"/>
  <c r="M7"/>
  <c r="L7"/>
  <c r="K7"/>
  <c r="J7"/>
  <c r="I7"/>
  <c r="G7"/>
  <c r="H55" i="5"/>
  <c r="N55" s="1"/>
  <c r="H54"/>
  <c r="N54" s="1"/>
  <c r="N53"/>
  <c r="H53"/>
  <c r="H52"/>
  <c r="N52" s="1"/>
  <c r="H51"/>
  <c r="N51" s="1"/>
  <c r="H50"/>
  <c r="N50" s="1"/>
  <c r="N49"/>
  <c r="H49"/>
  <c r="H48"/>
  <c r="N48" s="1"/>
  <c r="H47"/>
  <c r="N47" s="1"/>
  <c r="H46"/>
  <c r="N46" s="1"/>
  <c r="N45"/>
  <c r="H45"/>
  <c r="H44"/>
  <c r="N44" s="1"/>
  <c r="H43"/>
  <c r="N43" s="1"/>
  <c r="H42"/>
  <c r="N42" s="1"/>
  <c r="N41"/>
  <c r="H41"/>
  <c r="H40"/>
  <c r="N40" s="1"/>
  <c r="H39"/>
  <c r="N39" s="1"/>
  <c r="H38"/>
  <c r="N38" s="1"/>
  <c r="N37"/>
  <c r="H37"/>
  <c r="H36"/>
  <c r="N36" s="1"/>
  <c r="H35"/>
  <c r="N35" s="1"/>
  <c r="H34"/>
  <c r="N34" s="1"/>
  <c r="N33"/>
  <c r="H33"/>
  <c r="H32"/>
  <c r="N32" s="1"/>
  <c r="H31"/>
  <c r="N31" s="1"/>
  <c r="H30"/>
  <c r="N30" s="1"/>
  <c r="N29"/>
  <c r="H29"/>
  <c r="H28"/>
  <c r="N28" s="1"/>
  <c r="H27"/>
  <c r="N27" s="1"/>
  <c r="H26"/>
  <c r="N26" s="1"/>
  <c r="N25"/>
  <c r="H25"/>
  <c r="H24"/>
  <c r="N24" s="1"/>
  <c r="H23"/>
  <c r="N23" s="1"/>
  <c r="H22"/>
  <c r="N22" s="1"/>
  <c r="N21"/>
  <c r="H21"/>
  <c r="H20"/>
  <c r="N20" s="1"/>
  <c r="H19"/>
  <c r="N19" s="1"/>
  <c r="H18"/>
  <c r="N18" s="1"/>
  <c r="H17"/>
  <c r="H16"/>
  <c r="N16" s="1"/>
  <c r="H15"/>
  <c r="N15" s="1"/>
  <c r="H14"/>
  <c r="N14" s="1"/>
  <c r="N13"/>
  <c r="H13"/>
  <c r="N12"/>
  <c r="H12"/>
  <c r="N11"/>
  <c r="H11"/>
  <c r="O7"/>
  <c r="P3" s="1"/>
  <c r="M7"/>
  <c r="L7"/>
  <c r="K7"/>
  <c r="J7"/>
  <c r="I7"/>
  <c r="H7"/>
  <c r="G7"/>
  <c r="P1" l="1"/>
  <c r="P5" s="1"/>
  <c r="H7" i="6"/>
  <c r="P1" s="1"/>
  <c r="P5" s="1"/>
  <c r="N7"/>
  <c r="N7" i="5"/>
  <c r="H55" i="2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N38"/>
  <c r="H38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N7" s="1"/>
  <c r="H14"/>
  <c r="N14" s="1"/>
  <c r="H13"/>
  <c r="N13" s="1"/>
  <c r="H12"/>
  <c r="N12" s="1"/>
  <c r="H11"/>
  <c r="N11" s="1"/>
  <c r="O7"/>
  <c r="P3" s="1"/>
  <c r="M7"/>
  <c r="J7"/>
  <c r="I7"/>
  <c r="G7"/>
  <c r="M1" i="6" l="1"/>
  <c r="M1" i="5"/>
  <c r="H7" i="2"/>
  <c r="P1" s="1"/>
  <c r="P5" s="1"/>
  <c r="M1" l="1"/>
  <c r="H100" i="1" l="1"/>
  <c r="H99"/>
  <c r="H98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H15"/>
  <c r="H14"/>
  <c r="H13"/>
  <c r="N13" s="1"/>
  <c r="P3"/>
  <c r="G7"/>
  <c r="I7"/>
  <c r="M7"/>
  <c r="L7"/>
  <c r="K7"/>
  <c r="J7"/>
  <c r="N100"/>
  <c r="N99"/>
  <c r="N98"/>
  <c r="N96"/>
  <c r="N95"/>
  <c r="N94"/>
  <c r="N92"/>
  <c r="N91"/>
  <c r="N90"/>
  <c r="N88"/>
  <c r="N87"/>
  <c r="N86"/>
  <c r="N84"/>
  <c r="H7" l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5"/>
  <c r="N12"/>
  <c r="N18"/>
  <c r="N17"/>
  <c r="N14"/>
  <c r="P1" l="1"/>
  <c r="P5" s="1"/>
  <c r="N73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<sst xmlns="http://schemas.openxmlformats.org/spreadsheetml/2006/main" count="279" uniqueCount="84">
  <si>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</si>
  <si>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</si>
  <si>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</si>
  <si>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</si>
  <si>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</si>
  <si>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</si>
  <si>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</si>
  <si>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</si>
  <si>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</si>
  <si>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</si>
  <si>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</si>
  <si>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</si>
  <si>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</si>
  <si>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</si>
  <si>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</si>
  <si>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</si>
  <si>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</si>
  <si>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</si>
  <si>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</si>
  <si>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</si>
  <si>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</si>
  <si>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</si>
  <si>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</si>
  <si>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</si>
  <si>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</si>
  <si>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</si>
  <si>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</si>
  <si>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</si>
  <si>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</si>
  <si>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</si>
  <si>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</si>
  <si>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</si>
  <si>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</si>
  <si>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</si>
  <si>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</si>
  <si>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</si>
  <si>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</si>
  <si>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</si>
  <si>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</si>
  <si>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</si>
  <si>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</si>
  <si>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</si>
  <si>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</si>
  <si>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XXX )</t>
  </si>
  <si>
    <t>(value SGD )</t>
  </si>
  <si>
    <t>City
(City where the expense has been done)</t>
  </si>
  <si>
    <t>GSD Value</t>
  </si>
  <si>
    <t>Fuel cost (company car)</t>
  </si>
  <si>
    <t>Car waste (company car)</t>
  </si>
  <si>
    <t>Milan meeting</t>
  </si>
  <si>
    <t>Singapore</t>
  </si>
  <si>
    <t>taxi home/airport</t>
  </si>
  <si>
    <t>water bottle</t>
  </si>
  <si>
    <t>taxi airport/home</t>
  </si>
  <si>
    <t>Thailand demo</t>
  </si>
  <si>
    <t>withdrwal</t>
  </si>
  <si>
    <t>air ticket</t>
  </si>
  <si>
    <t>Office</t>
  </si>
  <si>
    <t>Nespresso capsules</t>
  </si>
  <si>
    <t>bills</t>
  </si>
  <si>
    <t>taxi</t>
  </si>
  <si>
    <t>refreshment/ dinner at airport</t>
  </si>
  <si>
    <t>Cyber Security</t>
  </si>
  <si>
    <t>breakfast</t>
  </si>
  <si>
    <t>Thai Baht</t>
  </si>
  <si>
    <t>Hotel</t>
  </si>
  <si>
    <t>Thailand</t>
  </si>
  <si>
    <t>Dinner</t>
  </si>
  <si>
    <t>Lunch Daniel e Serge</t>
  </si>
  <si>
    <t>Italy</t>
  </si>
  <si>
    <t>dinner</t>
  </si>
  <si>
    <t>italy</t>
  </si>
  <si>
    <t>hotel</t>
  </si>
  <si>
    <t>Lunch</t>
  </si>
  <si>
    <t>Malaysia</t>
  </si>
  <si>
    <t>Daniel Maglietta</t>
  </si>
  <si>
    <t xml:space="preserve">Malaysia </t>
  </si>
  <si>
    <t>SGD Value</t>
  </si>
  <si>
    <t>Euro</t>
  </si>
  <si>
    <t>EURO</t>
  </si>
  <si>
    <t>Hotel - Prelievo</t>
  </si>
  <si>
    <t>Restituzione contanti</t>
  </si>
  <si>
    <t>Taxi (no invoices)</t>
  </si>
  <si>
    <t>THB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</si>
</sst>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  <numFmt numFmtId="174" formatCode="[$SGD]\ #,##0.00;[Red]\-[$SGD]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 wrapText="1"/>
    </xf>
    <xf numFmtId="40" fontId="2" fillId="0" borderId="78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173" fontId="1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40" fontId="2" fillId="0" borderId="0" xfId="0" applyNumberFormat="1" applyFont="1" applyBorder="1" applyAlignment="1" applyProtection="1">
      <alignment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173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174" fontId="2" fillId="0" borderId="0" xfId="0" applyNumberFormat="1" applyFont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2" fillId="0" borderId="7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6"/>
  <sheetViews>
    <sheetView view="pageBreakPreview" topLeftCell="B1" zoomScale="50" zoomScaleSheetLayoutView="50" workbookViewId="0">
      <pane ySplit="5" topLeftCell="A6" activePane="bottomLeft" state="frozen"/>
      <selection pane="bottomLeft" activeCell="T12" sqref="T12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41" t="s">
        <v>34</v>
      </c>
      <c r="C1" s="141"/>
      <c r="D1" s="141"/>
      <c r="E1" s="142" t="s">
        <v>75</v>
      </c>
      <c r="F1" s="142"/>
      <c r="G1" s="47">
        <v>41275</v>
      </c>
      <c r="H1" s="46"/>
      <c r="L1" s="8" t="s">
        <v>2</v>
      </c>
      <c r="M1" s="3">
        <f>+P1-N7</f>
        <v>0</v>
      </c>
      <c r="N1" s="5" t="s">
        <v>23</v>
      </c>
      <c r="O1" s="6"/>
      <c r="P1" s="7">
        <f>SUM(H7:M7)</f>
        <v>2108.69</v>
      </c>
      <c r="Q1" s="3"/>
    </row>
    <row r="2" spans="1:19" s="8" customFormat="1" ht="35.25" customHeight="1">
      <c r="A2" s="4"/>
      <c r="B2" s="143" t="s">
        <v>9</v>
      </c>
      <c r="C2" s="143"/>
      <c r="D2" s="143"/>
      <c r="E2" s="142"/>
      <c r="F2" s="142"/>
      <c r="G2" s="9"/>
      <c r="H2" s="9"/>
      <c r="N2" s="10" t="s">
        <v>32</v>
      </c>
      <c r="O2" s="11"/>
      <c r="P2" s="12"/>
      <c r="Q2" s="3"/>
    </row>
    <row r="3" spans="1:19" s="8" customFormat="1" ht="35.25" customHeight="1">
      <c r="A3" s="4"/>
      <c r="B3" s="143" t="s">
        <v>10</v>
      </c>
      <c r="C3" s="143"/>
      <c r="D3" s="143"/>
      <c r="E3" s="142" t="s">
        <v>1</v>
      </c>
      <c r="F3" s="142"/>
      <c r="N3" s="10" t="s">
        <v>31</v>
      </c>
      <c r="O3" s="11"/>
      <c r="P3" s="12">
        <f>+O7</f>
        <v>2115.9900000000002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28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11</v>
      </c>
      <c r="C5" s="55"/>
      <c r="D5" s="20"/>
      <c r="E5" s="52" t="s">
        <v>3</v>
      </c>
      <c r="F5" s="14"/>
      <c r="G5" s="84" t="s">
        <v>47</v>
      </c>
      <c r="H5" s="21">
        <v>1.1100000000000001</v>
      </c>
      <c r="N5" s="146" t="s">
        <v>33</v>
      </c>
      <c r="O5" s="146"/>
      <c r="P5" s="22">
        <f>P1-P2-P3</f>
        <v>-7.3000000000001819</v>
      </c>
      <c r="Q5" s="13"/>
      <c r="R5" s="14"/>
    </row>
    <row r="6" spans="1:19" s="8" customFormat="1" ht="43.5" customHeight="1" thickTop="1" thickBot="1">
      <c r="A6" s="4"/>
      <c r="B6" s="23" t="s">
        <v>44</v>
      </c>
      <c r="C6" s="23"/>
      <c r="D6" s="23"/>
      <c r="E6" s="14"/>
      <c r="F6" s="14"/>
      <c r="G6" s="84" t="s">
        <v>48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40</v>
      </c>
      <c r="E7" s="149" t="s">
        <v>13</v>
      </c>
      <c r="F7" s="150"/>
      <c r="G7" s="25">
        <f t="shared" ref="G7:O7" si="0">SUM(G11:G100)</f>
        <v>0</v>
      </c>
      <c r="H7" s="25">
        <f t="shared" si="0"/>
        <v>0</v>
      </c>
      <c r="I7" s="57">
        <f t="shared" si="0"/>
        <v>0</v>
      </c>
      <c r="J7" s="62">
        <f t="shared" si="0"/>
        <v>663.48</v>
      </c>
      <c r="K7" s="58">
        <f t="shared" si="0"/>
        <v>1194.51</v>
      </c>
      <c r="L7" s="58">
        <f t="shared" si="0"/>
        <v>250.7</v>
      </c>
      <c r="M7" s="58">
        <f t="shared" si="0"/>
        <v>0</v>
      </c>
      <c r="N7" s="58">
        <f t="shared" si="0"/>
        <v>2108.69</v>
      </c>
      <c r="O7" s="59">
        <f t="shared" si="0"/>
        <v>2115.9900000000002</v>
      </c>
      <c r="P7" s="13"/>
    </row>
    <row r="8" spans="1:19" ht="36" customHeight="1" thickTop="1" thickBot="1">
      <c r="A8" s="129"/>
      <c r="B8" s="56"/>
      <c r="C8" s="131" t="s">
        <v>26</v>
      </c>
      <c r="D8" s="134" t="s">
        <v>18</v>
      </c>
      <c r="E8" s="135" t="s">
        <v>14</v>
      </c>
      <c r="F8" s="136" t="s">
        <v>45</v>
      </c>
      <c r="G8" s="125" t="s">
        <v>15</v>
      </c>
      <c r="H8" s="126" t="s">
        <v>16</v>
      </c>
      <c r="I8" s="139" t="s">
        <v>17</v>
      </c>
      <c r="J8" s="139" t="s">
        <v>19</v>
      </c>
      <c r="K8" s="139" t="s">
        <v>20</v>
      </c>
      <c r="L8" s="147" t="s">
        <v>21</v>
      </c>
      <c r="M8" s="148"/>
      <c r="N8" s="151" t="s">
        <v>23</v>
      </c>
      <c r="O8" s="137" t="s">
        <v>24</v>
      </c>
      <c r="R8" s="2"/>
    </row>
    <row r="9" spans="1:19" ht="36" customHeight="1" thickTop="1" thickBot="1">
      <c r="A9" s="130"/>
      <c r="B9" s="56" t="s">
        <v>12</v>
      </c>
      <c r="C9" s="132"/>
      <c r="D9" s="135"/>
      <c r="E9" s="135"/>
      <c r="F9" s="136"/>
      <c r="G9" s="125"/>
      <c r="H9" s="127"/>
      <c r="I9" s="140" t="s">
        <v>5</v>
      </c>
      <c r="J9" s="140"/>
      <c r="K9" s="140" t="s">
        <v>4</v>
      </c>
      <c r="L9" s="139" t="s">
        <v>22</v>
      </c>
      <c r="M9" s="144" t="s">
        <v>27</v>
      </c>
      <c r="N9" s="152"/>
      <c r="O9" s="138"/>
      <c r="P9" s="1" t="s">
        <v>79</v>
      </c>
      <c r="R9" s="2"/>
    </row>
    <row r="10" spans="1:19" ht="37.5" customHeight="1" thickTop="1" thickBot="1">
      <c r="A10" s="130"/>
      <c r="B10" s="51"/>
      <c r="C10" s="133"/>
      <c r="D10" s="135"/>
      <c r="E10" s="135"/>
      <c r="F10" s="136"/>
      <c r="G10" s="26" t="s">
        <v>0</v>
      </c>
      <c r="H10" s="128"/>
      <c r="I10" s="140"/>
      <c r="J10" s="140"/>
      <c r="K10" s="140"/>
      <c r="L10" s="140"/>
      <c r="M10" s="145"/>
      <c r="N10" s="152"/>
      <c r="O10" s="138"/>
      <c r="R10" s="2"/>
    </row>
    <row r="11" spans="1:19" ht="30" customHeight="1" thickTop="1">
      <c r="A11" s="27">
        <v>1</v>
      </c>
      <c r="B11" s="43">
        <v>41280</v>
      </c>
      <c r="C11" s="29" t="s">
        <v>49</v>
      </c>
      <c r="D11" s="29" t="s">
        <v>51</v>
      </c>
      <c r="E11" s="60"/>
      <c r="F11" s="60" t="s">
        <v>50</v>
      </c>
      <c r="G11" s="76"/>
      <c r="H11" s="82">
        <f>IF($E$3="si",($H$5/$H$6*G11),IF($E$3="no",G11*$H$4,0))</f>
        <v>0</v>
      </c>
      <c r="I11" s="63"/>
      <c r="J11" s="63">
        <v>26.35</v>
      </c>
      <c r="K11" s="30"/>
      <c r="L11" s="31"/>
      <c r="M11" s="33"/>
      <c r="N11" s="35">
        <f>SUM(H11:M11)</f>
        <v>26.35</v>
      </c>
      <c r="O11" s="36">
        <v>26.35</v>
      </c>
      <c r="P11" s="109">
        <v>16.690000000000001</v>
      </c>
      <c r="R11" s="2"/>
    </row>
    <row r="12" spans="1:19" ht="30" customHeight="1">
      <c r="A12" s="38">
        <v>2</v>
      </c>
      <c r="B12" s="43">
        <v>41281</v>
      </c>
      <c r="C12" s="29" t="s">
        <v>49</v>
      </c>
      <c r="D12" s="40" t="s">
        <v>52</v>
      </c>
      <c r="E12" s="60"/>
      <c r="F12" s="60" t="s">
        <v>50</v>
      </c>
      <c r="G12" s="77"/>
      <c r="H12" s="82">
        <f>IF($E$3="si",($H$5/$H$6*G12),IF($E$3="no",G12*$H$4,0))</f>
        <v>0</v>
      </c>
      <c r="I12" s="63"/>
      <c r="J12" s="63"/>
      <c r="K12" s="30"/>
      <c r="L12" s="31">
        <v>4</v>
      </c>
      <c r="M12" s="33"/>
      <c r="N12" s="35">
        <f>SUM(H12:M12)</f>
        <v>4</v>
      </c>
      <c r="O12" s="39">
        <v>4</v>
      </c>
      <c r="P12" s="109">
        <v>2.54</v>
      </c>
      <c r="R12" s="2"/>
    </row>
    <row r="13" spans="1:19" ht="30" customHeight="1">
      <c r="A13" s="38">
        <v>3</v>
      </c>
      <c r="B13" s="28">
        <v>41288</v>
      </c>
      <c r="C13" s="29" t="s">
        <v>49</v>
      </c>
      <c r="D13" s="29" t="s">
        <v>53</v>
      </c>
      <c r="E13" s="60"/>
      <c r="F13" s="60" t="s">
        <v>50</v>
      </c>
      <c r="G13" s="77"/>
      <c r="H13" s="82">
        <f t="shared" ref="H13:H75" si="1">IF($E$3="si",($H$5/$H$6*G13),IF($E$3="no",G13*$H$4,0))</f>
        <v>0</v>
      </c>
      <c r="I13" s="63"/>
      <c r="J13" s="63">
        <v>30.17</v>
      </c>
      <c r="K13" s="30"/>
      <c r="L13" s="31"/>
      <c r="M13" s="33"/>
      <c r="N13" s="35">
        <f>SUM(H13:M13)</f>
        <v>30.17</v>
      </c>
      <c r="O13" s="39">
        <v>30.17</v>
      </c>
      <c r="P13" s="109">
        <v>18.78</v>
      </c>
      <c r="R13" s="2"/>
    </row>
    <row r="14" spans="1:19" ht="30" customHeight="1">
      <c r="A14" s="38">
        <v>4</v>
      </c>
      <c r="B14" s="28">
        <v>41293</v>
      </c>
      <c r="C14" s="29" t="s">
        <v>54</v>
      </c>
      <c r="D14" s="29" t="s">
        <v>55</v>
      </c>
      <c r="E14" s="60"/>
      <c r="F14" s="60" t="s">
        <v>50</v>
      </c>
      <c r="G14" s="77"/>
      <c r="H14" s="82">
        <f t="shared" si="1"/>
        <v>0</v>
      </c>
      <c r="I14" s="63"/>
      <c r="J14" s="63"/>
      <c r="K14" s="30"/>
      <c r="L14" s="31"/>
      <c r="M14" s="33"/>
      <c r="N14" s="35">
        <f t="shared" ref="N14:N18" si="2">SUM(H14:M14)</f>
        <v>0</v>
      </c>
      <c r="O14" s="39">
        <v>430</v>
      </c>
      <c r="P14" s="109">
        <v>268.05</v>
      </c>
      <c r="R14" s="2"/>
    </row>
    <row r="15" spans="1:19" ht="30" customHeight="1">
      <c r="A15" s="38">
        <v>5</v>
      </c>
      <c r="B15" s="28">
        <v>41288</v>
      </c>
      <c r="C15" s="29" t="s">
        <v>54</v>
      </c>
      <c r="D15" s="29" t="s">
        <v>56</v>
      </c>
      <c r="E15" s="60"/>
      <c r="F15" s="60" t="s">
        <v>50</v>
      </c>
      <c r="G15" s="77"/>
      <c r="H15" s="82">
        <f t="shared" si="1"/>
        <v>0</v>
      </c>
      <c r="I15" s="63"/>
      <c r="J15" s="63">
        <v>426.2</v>
      </c>
      <c r="K15" s="30"/>
      <c r="L15" s="31"/>
      <c r="M15" s="33"/>
      <c r="N15" s="35">
        <f t="shared" si="2"/>
        <v>426.2</v>
      </c>
      <c r="O15" s="39"/>
      <c r="P15" s="109">
        <v>260.66000000000003</v>
      </c>
      <c r="R15" s="2"/>
    </row>
    <row r="16" spans="1:19" ht="30" customHeight="1">
      <c r="A16" s="38">
        <v>6</v>
      </c>
      <c r="B16" s="28">
        <v>41290</v>
      </c>
      <c r="C16" s="29" t="s">
        <v>57</v>
      </c>
      <c r="D16" s="29" t="s">
        <v>58</v>
      </c>
      <c r="E16" s="60"/>
      <c r="F16" s="60" t="s">
        <v>50</v>
      </c>
      <c r="G16" s="77"/>
      <c r="H16" s="82">
        <f t="shared" si="1"/>
        <v>0</v>
      </c>
      <c r="I16" s="63"/>
      <c r="J16" s="63"/>
      <c r="K16" s="30"/>
      <c r="L16" s="31">
        <v>241.1</v>
      </c>
      <c r="M16" s="33"/>
      <c r="N16" s="35">
        <f t="shared" si="2"/>
        <v>241.1</v>
      </c>
      <c r="O16" s="39">
        <v>241.1</v>
      </c>
      <c r="P16" s="109">
        <v>151.06</v>
      </c>
      <c r="R16" s="2"/>
    </row>
    <row r="17" spans="1:18" ht="30" customHeight="1">
      <c r="A17" s="38">
        <v>7</v>
      </c>
      <c r="B17" s="28">
        <v>41296</v>
      </c>
      <c r="C17" s="29" t="s">
        <v>57</v>
      </c>
      <c r="D17" s="29" t="s">
        <v>55</v>
      </c>
      <c r="E17" s="60"/>
      <c r="F17" s="60" t="s">
        <v>50</v>
      </c>
      <c r="G17" s="77"/>
      <c r="H17" s="82">
        <f t="shared" si="1"/>
        <v>0</v>
      </c>
      <c r="I17" s="63"/>
      <c r="J17" s="63"/>
      <c r="K17" s="30"/>
      <c r="L17" s="31"/>
      <c r="M17" s="33"/>
      <c r="N17" s="35">
        <f t="shared" si="2"/>
        <v>0</v>
      </c>
      <c r="O17" s="39">
        <v>800</v>
      </c>
      <c r="P17" s="109">
        <v>497.96</v>
      </c>
      <c r="R17" s="2"/>
    </row>
    <row r="18" spans="1:18" ht="30" customHeight="1">
      <c r="A18" s="38">
        <v>8</v>
      </c>
      <c r="B18" s="28">
        <v>41297</v>
      </c>
      <c r="C18" s="29" t="s">
        <v>57</v>
      </c>
      <c r="D18" s="29" t="s">
        <v>55</v>
      </c>
      <c r="E18" s="60"/>
      <c r="F18" s="60" t="s">
        <v>50</v>
      </c>
      <c r="G18" s="77"/>
      <c r="H18" s="82">
        <f t="shared" si="1"/>
        <v>0</v>
      </c>
      <c r="I18" s="63"/>
      <c r="J18" s="63"/>
      <c r="K18" s="30"/>
      <c r="L18" s="31"/>
      <c r="M18" s="31"/>
      <c r="N18" s="35">
        <f t="shared" si="2"/>
        <v>0</v>
      </c>
      <c r="O18" s="39">
        <v>370</v>
      </c>
      <c r="P18" s="109">
        <v>230.92</v>
      </c>
      <c r="R18" s="2"/>
    </row>
    <row r="19" spans="1:18" ht="30" customHeight="1">
      <c r="A19" s="38">
        <v>9</v>
      </c>
      <c r="B19" s="28">
        <v>41297</v>
      </c>
      <c r="C19" s="29" t="s">
        <v>57</v>
      </c>
      <c r="D19" s="40" t="s">
        <v>59</v>
      </c>
      <c r="E19" s="60"/>
      <c r="F19" s="60" t="s">
        <v>50</v>
      </c>
      <c r="G19" s="78"/>
      <c r="H19" s="82">
        <f t="shared" si="1"/>
        <v>0</v>
      </c>
      <c r="I19" s="63"/>
      <c r="J19" s="63"/>
      <c r="K19" s="30">
        <v>856.7</v>
      </c>
      <c r="L19" s="31"/>
      <c r="M19" s="31"/>
      <c r="N19" s="35">
        <f t="shared" ref="N19:N83" si="3">SUM(H19:M19)</f>
        <v>856.7</v>
      </c>
      <c r="O19" s="39"/>
      <c r="P19" s="109">
        <v>523.72</v>
      </c>
      <c r="R19" s="2"/>
    </row>
    <row r="20" spans="1:18" ht="30" customHeight="1">
      <c r="A20" s="38">
        <v>10</v>
      </c>
      <c r="B20" s="28">
        <v>41297</v>
      </c>
      <c r="C20" s="29" t="s">
        <v>57</v>
      </c>
      <c r="D20" s="40" t="s">
        <v>59</v>
      </c>
      <c r="E20" s="60"/>
      <c r="F20" s="60" t="s">
        <v>50</v>
      </c>
      <c r="G20" s="78"/>
      <c r="H20" s="82">
        <f t="shared" si="1"/>
        <v>0</v>
      </c>
      <c r="I20" s="63"/>
      <c r="J20" s="63"/>
      <c r="K20" s="30">
        <v>261.49</v>
      </c>
      <c r="L20" s="31"/>
      <c r="M20" s="31"/>
      <c r="N20" s="35">
        <f t="shared" si="3"/>
        <v>261.49</v>
      </c>
      <c r="O20" s="39"/>
      <c r="P20" s="109">
        <v>159.86000000000001</v>
      </c>
      <c r="R20" s="2"/>
    </row>
    <row r="21" spans="1:18" ht="30" customHeight="1">
      <c r="A21" s="38">
        <v>11</v>
      </c>
      <c r="B21" s="28">
        <v>41297</v>
      </c>
      <c r="C21" s="29" t="s">
        <v>57</v>
      </c>
      <c r="D21" s="40" t="s">
        <v>59</v>
      </c>
      <c r="E21" s="60"/>
      <c r="F21" s="60" t="s">
        <v>50</v>
      </c>
      <c r="G21" s="78"/>
      <c r="H21" s="82">
        <f t="shared" si="1"/>
        <v>0</v>
      </c>
      <c r="I21" s="63"/>
      <c r="J21" s="63"/>
      <c r="K21" s="30">
        <v>48.31</v>
      </c>
      <c r="L21" s="31"/>
      <c r="M21" s="31"/>
      <c r="N21" s="35">
        <f t="shared" si="3"/>
        <v>48.31</v>
      </c>
      <c r="O21" s="39"/>
      <c r="P21" s="109">
        <v>29.56</v>
      </c>
      <c r="R21" s="2"/>
    </row>
    <row r="22" spans="1:18" ht="30" customHeight="1">
      <c r="A22" s="38">
        <v>12</v>
      </c>
      <c r="B22" s="28">
        <v>41297</v>
      </c>
      <c r="C22" s="29" t="s">
        <v>54</v>
      </c>
      <c r="D22" s="40" t="s">
        <v>60</v>
      </c>
      <c r="E22" s="60"/>
      <c r="F22" s="60" t="s">
        <v>50</v>
      </c>
      <c r="G22" s="78"/>
      <c r="H22" s="82">
        <f t="shared" si="1"/>
        <v>0</v>
      </c>
      <c r="I22" s="63"/>
      <c r="J22" s="63">
        <v>60.5</v>
      </c>
      <c r="K22" s="30"/>
      <c r="L22" s="31"/>
      <c r="M22" s="31"/>
      <c r="N22" s="35">
        <f t="shared" si="3"/>
        <v>60.5</v>
      </c>
      <c r="O22" s="39">
        <v>60.5</v>
      </c>
      <c r="P22" s="109">
        <v>37.76</v>
      </c>
      <c r="R22" s="2"/>
    </row>
    <row r="23" spans="1:18" ht="30" customHeight="1">
      <c r="A23" s="38">
        <v>13</v>
      </c>
      <c r="B23" s="28">
        <v>41297</v>
      </c>
      <c r="C23" s="29" t="s">
        <v>54</v>
      </c>
      <c r="D23" s="40" t="s">
        <v>61</v>
      </c>
      <c r="E23" s="60"/>
      <c r="F23" s="60" t="s">
        <v>50</v>
      </c>
      <c r="G23" s="78"/>
      <c r="H23" s="82">
        <f t="shared" si="1"/>
        <v>0</v>
      </c>
      <c r="I23" s="63"/>
      <c r="J23" s="63"/>
      <c r="K23" s="30">
        <v>28.01</v>
      </c>
      <c r="L23" s="31"/>
      <c r="M23" s="31"/>
      <c r="N23" s="35">
        <f t="shared" si="3"/>
        <v>28.01</v>
      </c>
      <c r="O23" s="39">
        <v>28.01</v>
      </c>
      <c r="P23" s="109">
        <v>17.48</v>
      </c>
      <c r="R23" s="2"/>
    </row>
    <row r="24" spans="1:18" ht="30" customHeight="1">
      <c r="A24" s="38">
        <v>14</v>
      </c>
      <c r="B24" s="28">
        <v>41300</v>
      </c>
      <c r="C24" s="29" t="s">
        <v>54</v>
      </c>
      <c r="D24" s="40" t="s">
        <v>60</v>
      </c>
      <c r="E24" s="60"/>
      <c r="F24" s="60" t="s">
        <v>50</v>
      </c>
      <c r="G24" s="78"/>
      <c r="H24" s="82">
        <f t="shared" si="1"/>
        <v>0</v>
      </c>
      <c r="I24" s="63"/>
      <c r="J24" s="63">
        <v>27.63</v>
      </c>
      <c r="K24" s="30"/>
      <c r="L24" s="31"/>
      <c r="M24" s="31"/>
      <c r="N24" s="35">
        <f t="shared" si="3"/>
        <v>27.63</v>
      </c>
      <c r="O24" s="39">
        <v>27.63</v>
      </c>
      <c r="P24" s="109">
        <v>16.899999999999999</v>
      </c>
      <c r="R24" s="2"/>
    </row>
    <row r="25" spans="1:18" ht="30" customHeight="1">
      <c r="A25" s="38">
        <v>15</v>
      </c>
      <c r="B25" s="28">
        <v>41302</v>
      </c>
      <c r="C25" s="29" t="s">
        <v>62</v>
      </c>
      <c r="D25" s="40" t="s">
        <v>60</v>
      </c>
      <c r="E25" s="60"/>
      <c r="F25" s="60" t="s">
        <v>50</v>
      </c>
      <c r="G25" s="78"/>
      <c r="H25" s="82">
        <f t="shared" si="1"/>
        <v>0</v>
      </c>
      <c r="I25" s="63"/>
      <c r="J25" s="63">
        <v>66</v>
      </c>
      <c r="K25" s="30"/>
      <c r="L25" s="31"/>
      <c r="M25" s="31"/>
      <c r="N25" s="35">
        <f t="shared" si="3"/>
        <v>66</v>
      </c>
      <c r="O25" s="39">
        <v>66</v>
      </c>
      <c r="P25" s="109">
        <v>40.35</v>
      </c>
      <c r="R25" s="2"/>
    </row>
    <row r="26" spans="1:18" ht="30" customHeight="1">
      <c r="A26" s="38">
        <v>16</v>
      </c>
      <c r="B26" s="28">
        <v>41302</v>
      </c>
      <c r="C26" s="29" t="s">
        <v>62</v>
      </c>
      <c r="D26" s="40" t="s">
        <v>63</v>
      </c>
      <c r="E26" s="60"/>
      <c r="F26" s="60" t="s">
        <v>50</v>
      </c>
      <c r="G26" s="78"/>
      <c r="H26" s="82">
        <f t="shared" si="1"/>
        <v>0</v>
      </c>
      <c r="I26" s="63"/>
      <c r="J26" s="63"/>
      <c r="K26" s="30"/>
      <c r="L26" s="31">
        <v>5.6</v>
      </c>
      <c r="M26" s="31"/>
      <c r="N26" s="35">
        <f t="shared" si="3"/>
        <v>5.6</v>
      </c>
      <c r="O26" s="39">
        <v>5.6</v>
      </c>
      <c r="P26" s="109">
        <v>3.14</v>
      </c>
      <c r="R26" s="2"/>
    </row>
    <row r="27" spans="1:18" ht="30" customHeight="1">
      <c r="A27" s="38">
        <v>17</v>
      </c>
      <c r="B27" s="28">
        <v>41304</v>
      </c>
      <c r="C27" s="29" t="s">
        <v>62</v>
      </c>
      <c r="D27" s="40" t="s">
        <v>60</v>
      </c>
      <c r="E27" s="60"/>
      <c r="F27" s="60" t="s">
        <v>50</v>
      </c>
      <c r="G27" s="78"/>
      <c r="H27" s="82">
        <f t="shared" si="1"/>
        <v>0</v>
      </c>
      <c r="I27" s="63"/>
      <c r="J27" s="63">
        <v>26.63</v>
      </c>
      <c r="K27" s="30"/>
      <c r="L27" s="31"/>
      <c r="M27" s="31"/>
      <c r="N27" s="35">
        <f t="shared" si="3"/>
        <v>26.63</v>
      </c>
      <c r="O27" s="39">
        <v>26.63</v>
      </c>
      <c r="P27" s="109">
        <v>16.21</v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109"/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109"/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109"/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109"/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109"/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109"/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109"/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109"/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109"/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109"/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109"/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109"/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109"/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109"/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109"/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109"/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109"/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109"/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109"/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109"/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109"/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109"/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109"/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109"/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109"/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109"/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109"/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109"/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109"/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109"/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109"/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109"/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109"/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109"/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109"/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109"/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109"/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109"/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109"/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109"/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109"/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109"/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109"/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109"/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109"/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109"/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109"/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109"/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00" si="4">IF($E$3="si",($H$5/$H$6*G76),IF($E$3="no",G76*$H$4,0))</f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109"/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109"/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109"/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109"/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109"/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109"/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109"/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109"/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4"/>
        <v>0</v>
      </c>
      <c r="I84" s="32"/>
      <c r="J84" s="32"/>
      <c r="K84" s="33"/>
      <c r="L84" s="33"/>
      <c r="M84" s="34"/>
      <c r="N84" s="35">
        <f t="shared" ref="N84:N86" si="5">SUM(H84:M84)</f>
        <v>0</v>
      </c>
      <c r="O84" s="39"/>
      <c r="P84" s="109"/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4"/>
        <v>0</v>
      </c>
      <c r="I85" s="32"/>
      <c r="J85" s="32"/>
      <c r="K85" s="33"/>
      <c r="L85" s="33"/>
      <c r="M85" s="34"/>
      <c r="N85" s="35">
        <f t="shared" si="5"/>
        <v>0</v>
      </c>
      <c r="O85" s="39"/>
      <c r="P85" s="109"/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4"/>
        <v>0</v>
      </c>
      <c r="I86" s="32"/>
      <c r="J86" s="32"/>
      <c r="K86" s="33"/>
      <c r="L86" s="33"/>
      <c r="M86" s="34"/>
      <c r="N86" s="35">
        <f t="shared" si="5"/>
        <v>0</v>
      </c>
      <c r="O86" s="39"/>
      <c r="P86" s="109"/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109"/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4"/>
        <v>0</v>
      </c>
      <c r="I88" s="32"/>
      <c r="J88" s="32"/>
      <c r="K88" s="33"/>
      <c r="L88" s="33"/>
      <c r="M88" s="34"/>
      <c r="N88" s="35">
        <f t="shared" ref="N88" si="6">SUM(H88:M88)</f>
        <v>0</v>
      </c>
      <c r="O88" s="39"/>
      <c r="P88" s="109"/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4"/>
        <v>0</v>
      </c>
      <c r="I89" s="32"/>
      <c r="J89" s="32"/>
      <c r="K89" s="33"/>
      <c r="L89" s="33"/>
      <c r="M89" s="34"/>
      <c r="N89" s="35">
        <f t="shared" ref="N89:N100" si="7">SUM(H89:M89)</f>
        <v>0</v>
      </c>
      <c r="O89" s="39"/>
      <c r="P89" s="109"/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9"/>
      <c r="P90" s="109"/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9"/>
      <c r="P91" s="109"/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9"/>
      <c r="P92" s="109"/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9"/>
      <c r="P93" s="109"/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9"/>
      <c r="P94" s="109"/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9"/>
      <c r="P95" s="109"/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9"/>
      <c r="P96" s="109"/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9"/>
      <c r="P97" s="109"/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9"/>
      <c r="P98" s="109"/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4"/>
        <v>0</v>
      </c>
      <c r="I99" s="32"/>
      <c r="J99" s="32"/>
      <c r="K99" s="33"/>
      <c r="L99" s="33"/>
      <c r="M99" s="34"/>
      <c r="N99" s="35">
        <f t="shared" si="7"/>
        <v>0</v>
      </c>
      <c r="O99" s="39"/>
      <c r="P99" s="109"/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4"/>
        <v>0</v>
      </c>
      <c r="I100" s="32"/>
      <c r="J100" s="32"/>
      <c r="K100" s="33"/>
      <c r="L100" s="33"/>
      <c r="M100" s="34"/>
      <c r="N100" s="35">
        <f t="shared" si="7"/>
        <v>0</v>
      </c>
      <c r="O100" s="39"/>
      <c r="P100" s="109"/>
      <c r="R100" s="2"/>
    </row>
    <row r="101" spans="1:18">
      <c r="P101" s="110"/>
    </row>
    <row r="102" spans="1:18">
      <c r="A102" s="53"/>
      <c r="B102" s="54"/>
      <c r="C102" s="54"/>
      <c r="D102" s="54"/>
      <c r="E102" s="54"/>
      <c r="F102" s="54"/>
      <c r="G102" s="54"/>
      <c r="H102" s="54"/>
      <c r="I102" s="54"/>
      <c r="J102" s="83"/>
      <c r="K102" s="83"/>
      <c r="L102" s="54"/>
      <c r="M102" s="54"/>
      <c r="N102" s="54"/>
      <c r="O102" s="54"/>
      <c r="P102" s="111"/>
      <c r="Q102" s="3"/>
    </row>
    <row r="103" spans="1:18">
      <c r="A103" s="66"/>
      <c r="B103" s="67"/>
      <c r="C103" s="68"/>
      <c r="D103" s="69"/>
      <c r="E103" s="69"/>
      <c r="F103" s="70"/>
      <c r="G103" s="71"/>
      <c r="H103" s="72"/>
      <c r="I103" s="73"/>
      <c r="J103" s="83"/>
      <c r="K103" s="83"/>
      <c r="L103" s="73"/>
      <c r="M103" s="73"/>
      <c r="N103" s="74"/>
      <c r="O103" s="75"/>
      <c r="P103" s="83"/>
      <c r="Q103" s="3"/>
    </row>
    <row r="104" spans="1:18">
      <c r="A104" s="53"/>
      <c r="B104" s="65" t="s">
        <v>35</v>
      </c>
      <c r="C104" s="65"/>
      <c r="D104" s="65"/>
      <c r="E104" s="54"/>
      <c r="F104" s="54"/>
      <c r="G104" s="65" t="s">
        <v>36</v>
      </c>
      <c r="H104" s="65"/>
      <c r="I104" s="65"/>
      <c r="J104" s="83"/>
      <c r="K104" s="83"/>
      <c r="L104" s="65" t="s">
        <v>37</v>
      </c>
      <c r="M104" s="65"/>
      <c r="N104" s="65"/>
      <c r="O104" s="54"/>
      <c r="P104" s="83"/>
      <c r="Q104" s="3"/>
    </row>
    <row r="105" spans="1:18">
      <c r="A105" s="53"/>
      <c r="B105" s="54"/>
      <c r="C105" s="54"/>
      <c r="D105" s="54"/>
      <c r="E105" s="54"/>
      <c r="F105" s="54"/>
      <c r="G105" s="54"/>
      <c r="H105" s="54"/>
      <c r="I105" s="54"/>
      <c r="J105" s="83"/>
      <c r="K105" s="83"/>
      <c r="L105" s="54"/>
      <c r="M105" s="54"/>
      <c r="N105" s="54"/>
      <c r="O105" s="54"/>
      <c r="P105" s="83"/>
      <c r="Q105" s="3"/>
    </row>
    <row r="106" spans="1:18">
      <c r="A106" s="53"/>
      <c r="B106" s="54"/>
      <c r="C106" s="54"/>
      <c r="D106" s="54"/>
      <c r="E106" s="54"/>
      <c r="F106" s="54"/>
      <c r="G106" s="54"/>
      <c r="H106" s="54"/>
      <c r="I106" s="54"/>
      <c r="J106" s="83"/>
      <c r="K106" s="83"/>
      <c r="L106" s="54"/>
      <c r="M106" s="54"/>
      <c r="N106" s="54"/>
      <c r="O106" s="54"/>
      <c r="P106" s="83"/>
      <c r="Q106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3 N11:N100">
      <formula1>0</formula1>
      <formula2>0</formula2>
    </dataValidation>
    <dataValidation type="decimal" operator="greaterThanOrEqual" allowBlank="1" showErrorMessage="1" errorTitle="Valore" error="Inserire un numero maggiore o uguale a 0 (zero)!" sqref="H103:M103 L11:M83 K17:K83 H84:M100 H11:K11 H12:J83">
      <formula1>0</formula1>
      <formula2>0</formula2>
    </dataValidation>
    <dataValidation type="textLength" operator="greaterThan" allowBlank="1" showErrorMessage="1" sqref="D103:E103 E79:F83 F19:F77 D84:E100">
      <formula1>1</formula1>
      <formula2>0</formula2>
    </dataValidation>
    <dataValidation type="textLength" operator="greaterThan" sqref="F103 G79:G83 G19:G76 F84:F100">
      <formula1>1</formula1>
      <formula2>0</formula2>
    </dataValidation>
    <dataValidation type="date" operator="greaterThanOrEqual" showErrorMessage="1" errorTitle="Data" error="Inserire una data superiore al 1/11/2000" sqref="B103 B79:B100 B11:B12">
      <formula1>36831</formula1>
      <formula2>0</formula2>
    </dataValidation>
    <dataValidation type="textLength" operator="greaterThan" allowBlank="1" sqref="C103 D12 D77 D79:D83 C84:C10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R2" sqref="R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1" t="s">
        <v>34</v>
      </c>
      <c r="C1" s="141"/>
      <c r="D1" s="142" t="s">
        <v>75</v>
      </c>
      <c r="E1" s="142"/>
      <c r="F1" s="47">
        <v>41275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10560.46</v>
      </c>
      <c r="Q1" s="3" t="s">
        <v>38</v>
      </c>
      <c r="R1" s="122">
        <f>SUM(P11:P12)+SUM(P14:P15)</f>
        <v>434.34</v>
      </c>
    </row>
    <row r="2" spans="1:18" s="8" customFormat="1" ht="57.75" customHeight="1">
      <c r="A2" s="4"/>
      <c r="B2" s="143" t="s">
        <v>9</v>
      </c>
      <c r="C2" s="143"/>
      <c r="D2" s="142"/>
      <c r="E2" s="142"/>
      <c r="F2" s="9"/>
      <c r="G2" s="9"/>
      <c r="N2" s="10" t="s">
        <v>32</v>
      </c>
      <c r="O2" s="11"/>
      <c r="P2" s="12"/>
      <c r="Q2" s="3" t="s">
        <v>1</v>
      </c>
      <c r="R2" s="123"/>
    </row>
    <row r="3" spans="1:18" s="8" customFormat="1" ht="35.25" customHeight="1">
      <c r="A3" s="4"/>
      <c r="B3" s="143" t="s">
        <v>10</v>
      </c>
      <c r="C3" s="143"/>
      <c r="D3" s="142" t="s">
        <v>1</v>
      </c>
      <c r="E3" s="142"/>
      <c r="N3" s="10" t="s">
        <v>31</v>
      </c>
      <c r="O3" s="11"/>
      <c r="P3" s="86">
        <f>+O7</f>
        <v>10560.46</v>
      </c>
      <c r="Q3" s="13"/>
      <c r="R3" s="122">
        <f>SUM(P11:P13)</f>
        <v>434.34</v>
      </c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23"/>
    </row>
    <row r="5" spans="1:18" s="8" customFormat="1" ht="43.5" customHeight="1" thickTop="1" thickBot="1">
      <c r="A5" s="4"/>
      <c r="B5" s="19" t="s">
        <v>11</v>
      </c>
      <c r="C5" s="20"/>
      <c r="D5" s="52" t="s">
        <v>3</v>
      </c>
      <c r="E5" s="14"/>
      <c r="F5" s="10" t="s">
        <v>29</v>
      </c>
      <c r="G5" s="87">
        <v>1.1100000000000001</v>
      </c>
      <c r="N5" s="146" t="s">
        <v>33</v>
      </c>
      <c r="O5" s="146"/>
      <c r="P5" s="88">
        <f>P1-P2-P3</f>
        <v>0</v>
      </c>
      <c r="Q5" s="13"/>
      <c r="R5" s="124">
        <f>R1-R3</f>
        <v>0</v>
      </c>
    </row>
    <row r="6" spans="1:18" s="8" customFormat="1" ht="43.5" customHeight="1" thickTop="1" thickBot="1">
      <c r="A6" s="4"/>
      <c r="B6" s="89" t="s">
        <v>64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56" t="s">
        <v>40</v>
      </c>
      <c r="B7" s="157"/>
      <c r="C7" s="158"/>
      <c r="D7" s="159" t="s">
        <v>13</v>
      </c>
      <c r="E7" s="160"/>
      <c r="F7" s="16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>SUM(K11:K55)</f>
        <v>1050</v>
      </c>
      <c r="L7" s="93">
        <f>SUM(L11:L55)</f>
        <v>9510.4599999999991</v>
      </c>
      <c r="M7" s="94">
        <f t="shared" si="0"/>
        <v>0</v>
      </c>
      <c r="N7" s="95">
        <f>SUM(N11:N55)</f>
        <v>10560.46</v>
      </c>
      <c r="O7" s="96">
        <f t="shared" si="0"/>
        <v>10560.46</v>
      </c>
    </row>
    <row r="8" spans="1:18" ht="36" customHeight="1" thickTop="1" thickBot="1">
      <c r="A8" s="130"/>
      <c r="B8" s="135" t="s">
        <v>12</v>
      </c>
      <c r="C8" s="135" t="s">
        <v>26</v>
      </c>
      <c r="D8" s="161" t="s">
        <v>18</v>
      </c>
      <c r="E8" s="135" t="s">
        <v>41</v>
      </c>
      <c r="F8" s="163" t="s">
        <v>42</v>
      </c>
      <c r="G8" s="153" t="s">
        <v>15</v>
      </c>
      <c r="H8" s="155" t="s">
        <v>16</v>
      </c>
      <c r="I8" s="140" t="s">
        <v>17</v>
      </c>
      <c r="J8" s="139" t="s">
        <v>19</v>
      </c>
      <c r="K8" s="139" t="s">
        <v>20</v>
      </c>
      <c r="L8" s="147" t="s">
        <v>21</v>
      </c>
      <c r="M8" s="148"/>
      <c r="N8" s="152" t="s">
        <v>23</v>
      </c>
      <c r="O8" s="138" t="s">
        <v>24</v>
      </c>
      <c r="P8" s="164" t="s">
        <v>77</v>
      </c>
      <c r="Q8" s="2"/>
    </row>
    <row r="9" spans="1:18" ht="36" customHeight="1" thickTop="1" thickBot="1">
      <c r="A9" s="130"/>
      <c r="B9" s="135" t="s">
        <v>39</v>
      </c>
      <c r="C9" s="135"/>
      <c r="D9" s="162"/>
      <c r="E9" s="135"/>
      <c r="F9" s="163"/>
      <c r="G9" s="154"/>
      <c r="H9" s="155" t="s">
        <v>5</v>
      </c>
      <c r="I9" s="140" t="s">
        <v>5</v>
      </c>
      <c r="J9" s="140"/>
      <c r="K9" s="140" t="s">
        <v>4</v>
      </c>
      <c r="L9" s="167" t="s">
        <v>22</v>
      </c>
      <c r="M9" s="169" t="s">
        <v>27</v>
      </c>
      <c r="N9" s="152"/>
      <c r="O9" s="138"/>
      <c r="P9" s="165"/>
      <c r="Q9" s="2"/>
      <c r="R9" s="1" t="s">
        <v>78</v>
      </c>
    </row>
    <row r="10" spans="1:18" ht="37.5" customHeight="1" thickTop="1" thickBot="1">
      <c r="A10" s="130"/>
      <c r="B10" s="135"/>
      <c r="C10" s="135"/>
      <c r="D10" s="162"/>
      <c r="E10" s="135"/>
      <c r="F10" s="163"/>
      <c r="G10" s="97" t="s">
        <v>0</v>
      </c>
      <c r="H10" s="155"/>
      <c r="I10" s="140"/>
      <c r="J10" s="140"/>
      <c r="K10" s="140"/>
      <c r="L10" s="168"/>
      <c r="M10" s="170"/>
      <c r="N10" s="152"/>
      <c r="O10" s="138"/>
      <c r="P10" s="166"/>
      <c r="Q10" s="2"/>
    </row>
    <row r="11" spans="1:18" ht="30" customHeight="1" thickTop="1">
      <c r="A11" s="27">
        <v>1</v>
      </c>
      <c r="B11" s="43">
        <v>41300</v>
      </c>
      <c r="C11" s="29" t="s">
        <v>54</v>
      </c>
      <c r="D11" s="98" t="s">
        <v>65</v>
      </c>
      <c r="E11" s="98" t="s">
        <v>66</v>
      </c>
      <c r="F11" s="99" t="s">
        <v>83</v>
      </c>
      <c r="G11" s="100"/>
      <c r="H11" s="101">
        <f>IF($D$3="si",($G$5/$G$6*G11),IF($D$3="no",G11*$G$4,0))</f>
        <v>0</v>
      </c>
      <c r="I11" s="30"/>
      <c r="J11" s="31"/>
      <c r="K11" s="102"/>
      <c r="L11" s="102">
        <v>7603.46</v>
      </c>
      <c r="M11" s="34"/>
      <c r="N11" s="35">
        <f>SUM(H11:M11)</f>
        <v>7603.46</v>
      </c>
      <c r="O11" s="36">
        <v>7603.46</v>
      </c>
      <c r="P11" s="103">
        <v>312.7</v>
      </c>
      <c r="Q11" s="2"/>
      <c r="R11" s="117">
        <v>194.25</v>
      </c>
    </row>
    <row r="12" spans="1:18" ht="30" customHeight="1">
      <c r="A12" s="38">
        <v>2</v>
      </c>
      <c r="B12" s="43">
        <v>41299</v>
      </c>
      <c r="C12" s="40" t="s">
        <v>54</v>
      </c>
      <c r="D12" s="98" t="s">
        <v>67</v>
      </c>
      <c r="E12" s="98" t="s">
        <v>66</v>
      </c>
      <c r="F12" s="99" t="s">
        <v>83</v>
      </c>
      <c r="G12" s="104"/>
      <c r="H12" s="101">
        <f>IF($D$3="si",($G$5/$G$6*G12),IF($D$3="no",G12*$G$4,0))</f>
        <v>0</v>
      </c>
      <c r="I12" s="30"/>
      <c r="J12" s="31"/>
      <c r="K12" s="102"/>
      <c r="L12" s="33">
        <v>1907</v>
      </c>
      <c r="M12" s="34"/>
      <c r="N12" s="35">
        <f>SUM(H12:M12)</f>
        <v>1907</v>
      </c>
      <c r="O12" s="39">
        <v>1907</v>
      </c>
      <c r="P12" s="103">
        <v>78.430000000000007</v>
      </c>
      <c r="Q12" s="2"/>
      <c r="R12" s="117">
        <v>48.72</v>
      </c>
    </row>
    <row r="13" spans="1:18" ht="30" customHeight="1">
      <c r="A13" s="38">
        <v>3</v>
      </c>
      <c r="B13" s="119">
        <v>41298</v>
      </c>
      <c r="C13" s="120" t="s">
        <v>54</v>
      </c>
      <c r="D13" s="121" t="s">
        <v>80</v>
      </c>
      <c r="E13" s="121" t="s">
        <v>66</v>
      </c>
      <c r="F13" s="99" t="s">
        <v>83</v>
      </c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>
        <v>1050</v>
      </c>
      <c r="P13" s="105">
        <v>43.21</v>
      </c>
      <c r="Q13" s="2"/>
      <c r="R13" s="118">
        <v>26.84</v>
      </c>
    </row>
    <row r="14" spans="1:18" ht="30" customHeight="1">
      <c r="A14" s="38">
        <v>4</v>
      </c>
      <c r="B14" s="28">
        <v>41300</v>
      </c>
      <c r="C14" s="40" t="s">
        <v>54</v>
      </c>
      <c r="D14" s="98" t="s">
        <v>81</v>
      </c>
      <c r="E14" s="98" t="s">
        <v>66</v>
      </c>
      <c r="F14" s="99" t="s">
        <v>83</v>
      </c>
      <c r="G14" s="104"/>
      <c r="H14" s="101">
        <f t="shared" si="1"/>
        <v>0</v>
      </c>
      <c r="I14" s="30"/>
      <c r="J14" s="31"/>
      <c r="K14" s="102">
        <v>200</v>
      </c>
      <c r="L14" s="33"/>
      <c r="M14" s="34"/>
      <c r="N14" s="35">
        <f t="shared" si="2"/>
        <v>200</v>
      </c>
      <c r="O14" s="39"/>
      <c r="P14" s="106">
        <v>8.23</v>
      </c>
      <c r="Q14" s="2"/>
      <c r="R14" s="118">
        <v>4.9800000000000004</v>
      </c>
    </row>
    <row r="15" spans="1:18" ht="30" customHeight="1">
      <c r="A15" s="38">
        <v>5</v>
      </c>
      <c r="B15" s="28">
        <v>41298</v>
      </c>
      <c r="C15" s="29" t="s">
        <v>54</v>
      </c>
      <c r="D15" s="98" t="s">
        <v>82</v>
      </c>
      <c r="E15" s="98" t="s">
        <v>66</v>
      </c>
      <c r="F15" s="99" t="s">
        <v>83</v>
      </c>
      <c r="G15" s="104"/>
      <c r="H15" s="101">
        <f t="shared" si="1"/>
        <v>0</v>
      </c>
      <c r="I15" s="30"/>
      <c r="J15" s="31"/>
      <c r="K15" s="102">
        <v>850</v>
      </c>
      <c r="L15" s="33"/>
      <c r="M15" s="34"/>
      <c r="N15" s="35">
        <f t="shared" si="2"/>
        <v>850</v>
      </c>
      <c r="O15" s="39"/>
      <c r="P15" s="107">
        <v>34.979999999999997</v>
      </c>
      <c r="Q15" s="2"/>
      <c r="R15" s="118">
        <v>21.35</v>
      </c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</row>
    <row r="17" spans="1:17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</row>
    <row r="18" spans="1:17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</row>
    <row r="19" spans="1:17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</row>
    <row r="20" spans="1:17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</row>
    <row r="21" spans="1:17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</row>
    <row r="22" spans="1:17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</row>
    <row r="23" spans="1:17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</row>
    <row r="24" spans="1:17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</row>
    <row r="25" spans="1:17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</row>
    <row r="26" spans="1:17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</row>
    <row r="27" spans="1:17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</row>
    <row r="28" spans="1:17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</row>
    <row r="29" spans="1:17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</row>
    <row r="30" spans="1:17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</row>
    <row r="31" spans="1:17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</row>
    <row r="32" spans="1:17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</row>
    <row r="33" spans="1:17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</row>
    <row r="34" spans="1:17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</row>
    <row r="35" spans="1:17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</row>
    <row r="36" spans="1:17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</row>
    <row r="37" spans="1:17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</row>
    <row r="38" spans="1:17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</row>
    <row r="39" spans="1:17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</row>
    <row r="40" spans="1:17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</row>
    <row r="41" spans="1:17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</row>
    <row r="42" spans="1:17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</row>
    <row r="43" spans="1:17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</row>
    <row r="44" spans="1:17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</row>
    <row r="45" spans="1:17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</row>
    <row r="46" spans="1:17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</row>
    <row r="47" spans="1:17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</row>
    <row r="48" spans="1:17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</row>
    <row r="49" spans="1:17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</row>
    <row r="50" spans="1:17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</row>
    <row r="51" spans="1:17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</row>
    <row r="52" spans="1:17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</row>
    <row r="53" spans="1:17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</row>
    <row r="54" spans="1:17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</row>
    <row r="55" spans="1:17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</row>
    <row r="56" spans="1:17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Q56" s="2"/>
    </row>
    <row r="57" spans="1:17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Q57" s="2"/>
    </row>
    <row r="58" spans="1:17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Q58" s="2"/>
    </row>
    <row r="59" spans="1:17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Q59" s="2"/>
    </row>
    <row r="60" spans="1:17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Q60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57 C12 C14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J20" sqref="J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1" t="s">
        <v>34</v>
      </c>
      <c r="C1" s="141"/>
      <c r="D1" s="142" t="s">
        <v>75</v>
      </c>
      <c r="E1" s="142"/>
      <c r="F1" s="47">
        <v>41275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164.62</v>
      </c>
      <c r="Q1" s="3" t="s">
        <v>38</v>
      </c>
      <c r="R1" s="8" t="s">
        <v>25</v>
      </c>
    </row>
    <row r="2" spans="1:18" s="8" customFormat="1" ht="57.75" customHeight="1">
      <c r="A2" s="4"/>
      <c r="B2" s="143" t="s">
        <v>9</v>
      </c>
      <c r="C2" s="143"/>
      <c r="D2" s="142"/>
      <c r="E2" s="142"/>
      <c r="F2" s="9"/>
      <c r="G2" s="9"/>
      <c r="N2" s="10" t="s">
        <v>32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43" t="s">
        <v>10</v>
      </c>
      <c r="C3" s="143"/>
      <c r="D3" s="142" t="s">
        <v>1</v>
      </c>
      <c r="E3" s="142"/>
      <c r="N3" s="10" t="s">
        <v>31</v>
      </c>
      <c r="O3" s="11"/>
      <c r="P3" s="86">
        <f>+O7</f>
        <v>164.62</v>
      </c>
      <c r="Q3" s="13"/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11</v>
      </c>
      <c r="C5" s="20"/>
      <c r="D5" s="52" t="s">
        <v>3</v>
      </c>
      <c r="E5" s="14"/>
      <c r="F5" s="10" t="s">
        <v>29</v>
      </c>
      <c r="G5" s="87">
        <v>1.1100000000000001</v>
      </c>
      <c r="N5" s="146" t="s">
        <v>33</v>
      </c>
      <c r="O5" s="146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43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56" t="s">
        <v>40</v>
      </c>
      <c r="B7" s="157"/>
      <c r="C7" s="158"/>
      <c r="D7" s="159" t="s">
        <v>13</v>
      </c>
      <c r="E7" s="160"/>
      <c r="F7" s="16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8.4</v>
      </c>
      <c r="K7" s="93">
        <f t="shared" si="0"/>
        <v>0</v>
      </c>
      <c r="L7" s="93">
        <f t="shared" si="0"/>
        <v>103.42</v>
      </c>
      <c r="M7" s="94">
        <f t="shared" si="0"/>
        <v>52.8</v>
      </c>
      <c r="N7" s="95">
        <f t="shared" si="0"/>
        <v>164.62</v>
      </c>
      <c r="O7" s="96">
        <f t="shared" si="0"/>
        <v>164.62</v>
      </c>
      <c r="P7" s="13"/>
      <c r="R7" s="14"/>
    </row>
    <row r="8" spans="1:18" ht="36" customHeight="1" thickTop="1" thickBot="1">
      <c r="A8" s="130"/>
      <c r="B8" s="135" t="s">
        <v>12</v>
      </c>
      <c r="C8" s="135" t="s">
        <v>26</v>
      </c>
      <c r="D8" s="161" t="s">
        <v>18</v>
      </c>
      <c r="E8" s="135" t="s">
        <v>41</v>
      </c>
      <c r="F8" s="163" t="s">
        <v>42</v>
      </c>
      <c r="G8" s="153" t="s">
        <v>15</v>
      </c>
      <c r="H8" s="155" t="s">
        <v>16</v>
      </c>
      <c r="I8" s="140" t="s">
        <v>17</v>
      </c>
      <c r="J8" s="139" t="s">
        <v>19</v>
      </c>
      <c r="K8" s="139" t="s">
        <v>20</v>
      </c>
      <c r="L8" s="147" t="s">
        <v>21</v>
      </c>
      <c r="M8" s="148"/>
      <c r="N8" s="152" t="s">
        <v>23</v>
      </c>
      <c r="O8" s="138" t="s">
        <v>24</v>
      </c>
      <c r="P8" s="164" t="s">
        <v>46</v>
      </c>
      <c r="Q8" s="2"/>
    </row>
    <row r="9" spans="1:18" ht="36" customHeight="1" thickTop="1" thickBot="1">
      <c r="A9" s="130"/>
      <c r="B9" s="135" t="s">
        <v>39</v>
      </c>
      <c r="C9" s="135"/>
      <c r="D9" s="162"/>
      <c r="E9" s="135"/>
      <c r="F9" s="163"/>
      <c r="G9" s="154"/>
      <c r="H9" s="155" t="s">
        <v>5</v>
      </c>
      <c r="I9" s="140" t="s">
        <v>5</v>
      </c>
      <c r="J9" s="140"/>
      <c r="K9" s="140" t="s">
        <v>4</v>
      </c>
      <c r="L9" s="167" t="s">
        <v>22</v>
      </c>
      <c r="M9" s="169" t="s">
        <v>27</v>
      </c>
      <c r="N9" s="152"/>
      <c r="O9" s="138"/>
      <c r="P9" s="165"/>
      <c r="Q9" s="2"/>
    </row>
    <row r="10" spans="1:18" ht="37.5" customHeight="1" thickTop="1" thickBot="1">
      <c r="A10" s="130"/>
      <c r="B10" s="135"/>
      <c r="C10" s="135"/>
      <c r="D10" s="162"/>
      <c r="E10" s="135"/>
      <c r="F10" s="163"/>
      <c r="G10" s="97" t="s">
        <v>0</v>
      </c>
      <c r="H10" s="155"/>
      <c r="I10" s="140"/>
      <c r="J10" s="140"/>
      <c r="K10" s="140"/>
      <c r="L10" s="168"/>
      <c r="M10" s="170"/>
      <c r="N10" s="152"/>
      <c r="O10" s="138"/>
      <c r="P10" s="166"/>
      <c r="Q10" s="2"/>
    </row>
    <row r="11" spans="1:18" ht="30" customHeight="1" thickTop="1">
      <c r="A11" s="27">
        <v>1</v>
      </c>
      <c r="B11" s="43">
        <v>41281</v>
      </c>
      <c r="C11" s="29" t="s">
        <v>49</v>
      </c>
      <c r="D11" s="98" t="s">
        <v>68</v>
      </c>
      <c r="E11" s="98" t="s">
        <v>69</v>
      </c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>
        <v>11.8</v>
      </c>
      <c r="N11" s="35">
        <f>SUM(H11:M11)</f>
        <v>11.8</v>
      </c>
      <c r="O11" s="36">
        <v>11.8</v>
      </c>
      <c r="P11" s="103"/>
      <c r="Q11" s="2"/>
      <c r="R11" s="112"/>
    </row>
    <row r="12" spans="1:18" ht="30" customHeight="1">
      <c r="A12" s="38">
        <v>2</v>
      </c>
      <c r="B12" s="43">
        <v>41281</v>
      </c>
      <c r="C12" s="40" t="s">
        <v>49</v>
      </c>
      <c r="D12" s="98" t="s">
        <v>70</v>
      </c>
      <c r="E12" s="98" t="s">
        <v>71</v>
      </c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>
        <v>32.92</v>
      </c>
      <c r="M12" s="34"/>
      <c r="N12" s="35">
        <f>SUM(H12:M12)</f>
        <v>32.92</v>
      </c>
      <c r="O12" s="39">
        <v>32.92</v>
      </c>
      <c r="P12" s="103"/>
      <c r="Q12" s="2"/>
      <c r="R12" s="112"/>
    </row>
    <row r="13" spans="1:18" ht="30" customHeight="1">
      <c r="A13" s="38">
        <v>3</v>
      </c>
      <c r="B13" s="28">
        <v>41282</v>
      </c>
      <c r="C13" s="29" t="s">
        <v>49</v>
      </c>
      <c r="D13" s="98" t="s">
        <v>70</v>
      </c>
      <c r="E13" s="98" t="s">
        <v>69</v>
      </c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>
        <v>30</v>
      </c>
      <c r="N13" s="35">
        <f t="shared" ref="N13:N26" si="2">SUM(H13:M13)</f>
        <v>30</v>
      </c>
      <c r="O13" s="39">
        <v>30</v>
      </c>
      <c r="P13" s="105"/>
      <c r="Q13" s="2"/>
      <c r="R13" s="113"/>
    </row>
    <row r="14" spans="1:18" ht="30" customHeight="1">
      <c r="A14" s="38">
        <v>4</v>
      </c>
      <c r="B14" s="28">
        <v>41284</v>
      </c>
      <c r="C14" s="29" t="s">
        <v>49</v>
      </c>
      <c r="D14" s="98" t="s">
        <v>70</v>
      </c>
      <c r="E14" s="98" t="s">
        <v>69</v>
      </c>
      <c r="F14" s="99"/>
      <c r="G14" s="104"/>
      <c r="H14" s="101">
        <f t="shared" si="1"/>
        <v>0</v>
      </c>
      <c r="I14" s="30"/>
      <c r="J14" s="31"/>
      <c r="K14" s="102"/>
      <c r="L14" s="33">
        <v>24</v>
      </c>
      <c r="M14" s="34"/>
      <c r="N14" s="35">
        <f t="shared" si="2"/>
        <v>24</v>
      </c>
      <c r="O14" s="39">
        <v>24</v>
      </c>
      <c r="P14" s="106"/>
      <c r="Q14" s="2"/>
      <c r="R14" s="114"/>
    </row>
    <row r="15" spans="1:18" ht="30" customHeight="1">
      <c r="A15" s="38">
        <v>5</v>
      </c>
      <c r="B15" s="28">
        <v>41282</v>
      </c>
      <c r="C15" s="29" t="s">
        <v>49</v>
      </c>
      <c r="D15" s="98" t="s">
        <v>60</v>
      </c>
      <c r="E15" s="98" t="s">
        <v>69</v>
      </c>
      <c r="F15" s="99"/>
      <c r="G15" s="104"/>
      <c r="H15" s="101">
        <f t="shared" si="1"/>
        <v>0</v>
      </c>
      <c r="I15" s="30"/>
      <c r="J15" s="31">
        <v>8.4</v>
      </c>
      <c r="K15" s="102"/>
      <c r="L15" s="33"/>
      <c r="M15" s="34"/>
      <c r="N15" s="35">
        <f t="shared" si="2"/>
        <v>8.4</v>
      </c>
      <c r="O15" s="39">
        <v>8.4</v>
      </c>
      <c r="P15" s="107"/>
      <c r="Q15" s="2"/>
      <c r="R15" s="115"/>
    </row>
    <row r="16" spans="1:18" ht="30" customHeight="1">
      <c r="A16" s="38">
        <v>6</v>
      </c>
      <c r="B16" s="28">
        <v>41285</v>
      </c>
      <c r="C16" s="29" t="s">
        <v>49</v>
      </c>
      <c r="D16" s="98" t="s">
        <v>72</v>
      </c>
      <c r="E16" s="98" t="s">
        <v>69</v>
      </c>
      <c r="F16" s="99"/>
      <c r="G16" s="104"/>
      <c r="H16" s="101">
        <f t="shared" si="1"/>
        <v>0</v>
      </c>
      <c r="I16" s="30"/>
      <c r="J16" s="31"/>
      <c r="K16" s="102"/>
      <c r="L16" s="33">
        <v>46.5</v>
      </c>
      <c r="M16" s="34"/>
      <c r="N16" s="35">
        <f t="shared" si="2"/>
        <v>46.5</v>
      </c>
      <c r="O16" s="39">
        <v>46.5</v>
      </c>
      <c r="P16" s="106"/>
      <c r="Q16" s="2"/>
      <c r="R16" s="114"/>
    </row>
    <row r="17" spans="1:18" ht="30" customHeight="1">
      <c r="A17" s="38">
        <v>7</v>
      </c>
      <c r="B17" s="28">
        <v>41282</v>
      </c>
      <c r="C17" s="29" t="s">
        <v>49</v>
      </c>
      <c r="D17" s="98" t="s">
        <v>63</v>
      </c>
      <c r="E17" s="98" t="s">
        <v>69</v>
      </c>
      <c r="F17" s="99"/>
      <c r="G17" s="104"/>
      <c r="H17" s="101">
        <f t="shared" si="1"/>
        <v>0</v>
      </c>
      <c r="I17" s="30"/>
      <c r="J17" s="31"/>
      <c r="K17" s="102"/>
      <c r="L17" s="33"/>
      <c r="M17" s="34">
        <v>11</v>
      </c>
      <c r="N17" s="35">
        <v>11</v>
      </c>
      <c r="O17" s="39">
        <v>11</v>
      </c>
      <c r="P17" s="106"/>
      <c r="Q17" s="2"/>
      <c r="R17" s="114"/>
    </row>
    <row r="18" spans="1:18" ht="30" customHeight="1">
      <c r="A18" s="38">
        <v>8</v>
      </c>
      <c r="B18" s="28">
        <v>41282</v>
      </c>
      <c r="C18" s="29" t="s">
        <v>49</v>
      </c>
      <c r="D18" s="98" t="s">
        <v>60</v>
      </c>
      <c r="E18" s="98" t="s">
        <v>69</v>
      </c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zoomScale="50" zoomScaleNormal="50" workbookViewId="0">
      <selection activeCell="H19" sqref="H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1" t="s">
        <v>34</v>
      </c>
      <c r="C1" s="141"/>
      <c r="D1" s="142" t="s">
        <v>75</v>
      </c>
      <c r="E1" s="142"/>
      <c r="F1" s="47">
        <v>41275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219.79999999999998</v>
      </c>
      <c r="Q1" s="3" t="s">
        <v>38</v>
      </c>
      <c r="R1" s="116">
        <f>SUM(P11:P13)</f>
        <v>54.22</v>
      </c>
    </row>
    <row r="2" spans="1:18" s="8" customFormat="1" ht="57.75" customHeight="1">
      <c r="A2" s="4"/>
      <c r="B2" s="143" t="s">
        <v>9</v>
      </c>
      <c r="C2" s="143"/>
      <c r="D2" s="142"/>
      <c r="E2" s="142"/>
      <c r="F2" s="9"/>
      <c r="G2" s="9"/>
      <c r="N2" s="10" t="s">
        <v>32</v>
      </c>
      <c r="O2" s="11"/>
      <c r="P2" s="12"/>
      <c r="Q2" s="3" t="s">
        <v>1</v>
      </c>
      <c r="R2" s="116"/>
    </row>
    <row r="3" spans="1:18" s="8" customFormat="1" ht="35.25" customHeight="1">
      <c r="A3" s="4"/>
      <c r="B3" s="143" t="s">
        <v>10</v>
      </c>
      <c r="C3" s="143"/>
      <c r="D3" s="142" t="s">
        <v>1</v>
      </c>
      <c r="E3" s="142"/>
      <c r="N3" s="10" t="s">
        <v>31</v>
      </c>
      <c r="O3" s="11"/>
      <c r="P3" s="86">
        <f>+O7</f>
        <v>133.94999999999999</v>
      </c>
      <c r="Q3" s="13"/>
      <c r="R3" s="116">
        <f>SUM(P11:P12)</f>
        <v>33.28</v>
      </c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6"/>
    </row>
    <row r="5" spans="1:18" s="8" customFormat="1" ht="43.5" customHeight="1" thickTop="1" thickBot="1">
      <c r="A5" s="4"/>
      <c r="B5" s="19" t="s">
        <v>11</v>
      </c>
      <c r="C5" s="20"/>
      <c r="D5" s="52" t="s">
        <v>3</v>
      </c>
      <c r="E5" s="14"/>
      <c r="F5" s="10" t="s">
        <v>29</v>
      </c>
      <c r="G5" s="87">
        <v>1.1100000000000001</v>
      </c>
      <c r="N5" s="146" t="s">
        <v>33</v>
      </c>
      <c r="O5" s="146"/>
      <c r="P5" s="88">
        <f>P1-P2-P3</f>
        <v>85.85</v>
      </c>
      <c r="Q5" s="13"/>
      <c r="R5" s="116">
        <f>R1-R3</f>
        <v>20.939999999999998</v>
      </c>
    </row>
    <row r="6" spans="1:18" s="8" customFormat="1" ht="43.5" customHeight="1" thickTop="1" thickBot="1">
      <c r="A6" s="4"/>
      <c r="B6" s="89" t="s">
        <v>76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56" t="s">
        <v>40</v>
      </c>
      <c r="B7" s="157"/>
      <c r="C7" s="158"/>
      <c r="D7" s="159" t="s">
        <v>13</v>
      </c>
      <c r="E7" s="160"/>
      <c r="F7" s="16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219.79999999999998</v>
      </c>
      <c r="M7" s="94">
        <f t="shared" si="0"/>
        <v>0</v>
      </c>
      <c r="N7" s="95">
        <f t="shared" si="0"/>
        <v>219.79999999999998</v>
      </c>
      <c r="O7" s="96">
        <f t="shared" si="0"/>
        <v>133.94999999999999</v>
      </c>
      <c r="P7" s="13"/>
    </row>
    <row r="8" spans="1:18" ht="36" customHeight="1" thickTop="1" thickBot="1">
      <c r="A8" s="130"/>
      <c r="B8" s="135" t="s">
        <v>12</v>
      </c>
      <c r="C8" s="135" t="s">
        <v>26</v>
      </c>
      <c r="D8" s="161" t="s">
        <v>18</v>
      </c>
      <c r="E8" s="135" t="s">
        <v>41</v>
      </c>
      <c r="F8" s="163" t="s">
        <v>42</v>
      </c>
      <c r="G8" s="153" t="s">
        <v>15</v>
      </c>
      <c r="H8" s="155" t="s">
        <v>16</v>
      </c>
      <c r="I8" s="140" t="s">
        <v>17</v>
      </c>
      <c r="J8" s="139" t="s">
        <v>19</v>
      </c>
      <c r="K8" s="139" t="s">
        <v>20</v>
      </c>
      <c r="L8" s="147" t="s">
        <v>21</v>
      </c>
      <c r="M8" s="148"/>
      <c r="N8" s="152" t="s">
        <v>23</v>
      </c>
      <c r="O8" s="138" t="s">
        <v>24</v>
      </c>
      <c r="P8" s="164" t="s">
        <v>77</v>
      </c>
      <c r="Q8" s="2"/>
      <c r="R8" s="171"/>
    </row>
    <row r="9" spans="1:18" ht="36" customHeight="1" thickTop="1" thickBot="1">
      <c r="A9" s="130"/>
      <c r="B9" s="135" t="s">
        <v>39</v>
      </c>
      <c r="C9" s="135"/>
      <c r="D9" s="162"/>
      <c r="E9" s="135"/>
      <c r="F9" s="163"/>
      <c r="G9" s="154"/>
      <c r="H9" s="155" t="s">
        <v>5</v>
      </c>
      <c r="I9" s="140" t="s">
        <v>5</v>
      </c>
      <c r="J9" s="140"/>
      <c r="K9" s="140" t="s">
        <v>4</v>
      </c>
      <c r="L9" s="167" t="s">
        <v>22</v>
      </c>
      <c r="M9" s="169" t="s">
        <v>27</v>
      </c>
      <c r="N9" s="152"/>
      <c r="O9" s="138"/>
      <c r="P9" s="165"/>
      <c r="Q9" s="2"/>
      <c r="R9" s="171"/>
    </row>
    <row r="10" spans="1:18" ht="37.5" customHeight="1" thickTop="1" thickBot="1">
      <c r="A10" s="130"/>
      <c r="B10" s="135"/>
      <c r="C10" s="135"/>
      <c r="D10" s="162"/>
      <c r="E10" s="135"/>
      <c r="F10" s="163"/>
      <c r="G10" s="97" t="s">
        <v>0</v>
      </c>
      <c r="H10" s="155"/>
      <c r="I10" s="140"/>
      <c r="J10" s="140"/>
      <c r="K10" s="140"/>
      <c r="L10" s="168"/>
      <c r="M10" s="170"/>
      <c r="N10" s="152"/>
      <c r="O10" s="138"/>
      <c r="P10" s="166"/>
      <c r="Q10" s="2"/>
      <c r="R10" s="171"/>
    </row>
    <row r="11" spans="1:18" ht="30" customHeight="1" thickTop="1">
      <c r="A11" s="27">
        <v>1</v>
      </c>
      <c r="B11" s="43">
        <v>41302</v>
      </c>
      <c r="C11" s="29" t="s">
        <v>62</v>
      </c>
      <c r="D11" s="98" t="s">
        <v>73</v>
      </c>
      <c r="E11" s="98" t="s">
        <v>74</v>
      </c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>
        <v>28.4</v>
      </c>
      <c r="M11" s="34"/>
      <c r="N11" s="35">
        <f>SUM(H11:M11)</f>
        <v>28.4</v>
      </c>
      <c r="O11" s="36">
        <v>28.4</v>
      </c>
      <c r="P11" s="37">
        <v>7.06</v>
      </c>
      <c r="Q11" s="2"/>
      <c r="R11" s="112"/>
    </row>
    <row r="12" spans="1:18" ht="30" customHeight="1">
      <c r="A12" s="38">
        <v>2</v>
      </c>
      <c r="B12" s="43">
        <v>41302</v>
      </c>
      <c r="C12" s="40" t="s">
        <v>62</v>
      </c>
      <c r="D12" s="98" t="s">
        <v>70</v>
      </c>
      <c r="E12" s="98" t="s">
        <v>74</v>
      </c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>
        <v>105.55</v>
      </c>
      <c r="M12" s="34"/>
      <c r="N12" s="35">
        <f>SUM(H12:M12)</f>
        <v>105.55</v>
      </c>
      <c r="O12" s="39">
        <v>105.55</v>
      </c>
      <c r="P12" s="37">
        <v>26.22</v>
      </c>
      <c r="Q12" s="2"/>
      <c r="R12" s="112"/>
    </row>
    <row r="13" spans="1:18" ht="30" customHeight="1">
      <c r="A13" s="38">
        <v>3</v>
      </c>
      <c r="B13" s="28">
        <v>41303</v>
      </c>
      <c r="C13" s="29" t="s">
        <v>62</v>
      </c>
      <c r="D13" s="98" t="s">
        <v>70</v>
      </c>
      <c r="E13" s="98" t="s">
        <v>74</v>
      </c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>
        <v>85.85</v>
      </c>
      <c r="M13" s="34"/>
      <c r="N13" s="35">
        <f t="shared" ref="N13:N26" si="2">SUM(H13:M13)</f>
        <v>85.85</v>
      </c>
      <c r="O13" s="39"/>
      <c r="P13" s="37">
        <v>20.94</v>
      </c>
      <c r="Q13" s="2"/>
      <c r="R13" s="113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37" t="str">
        <f t="shared" ref="P14:P55" si="3">IF(F14="Milano","X","")</f>
        <v/>
      </c>
      <c r="Q14" s="2"/>
      <c r="R14" s="114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3"/>
        <v/>
      </c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3"/>
        <v/>
      </c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3"/>
        <v/>
      </c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3"/>
        <v/>
      </c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3"/>
        <v/>
      </c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3"/>
        <v/>
      </c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3"/>
        <v/>
      </c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3"/>
        <v/>
      </c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3"/>
        <v/>
      </c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3"/>
        <v/>
      </c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3"/>
        <v/>
      </c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3"/>
        <v/>
      </c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3"/>
        <v/>
      </c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3"/>
        <v/>
      </c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3"/>
        <v/>
      </c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3"/>
        <v/>
      </c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3"/>
        <v/>
      </c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3"/>
        <v/>
      </c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3"/>
        <v/>
      </c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3"/>
        <v/>
      </c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3"/>
        <v/>
      </c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3"/>
        <v/>
      </c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3"/>
        <v/>
      </c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3"/>
        <v/>
      </c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3"/>
        <v/>
      </c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3"/>
        <v/>
      </c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3"/>
        <v/>
      </c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3"/>
        <v/>
      </c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3"/>
        <v/>
      </c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  <c r="R59" s="110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R60" s="11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Expense SGD</vt:lpstr>
      <vt:lpstr>Expense THB</vt:lpstr>
      <vt:lpstr>Expense Euro</vt:lpstr>
      <vt:lpstr>Expenses RM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2013-02-05T16:37:56Z</cp:lastPrinted>
  <dcterms:created xsi:type="dcterms:W3CDTF">2007-03-06T14:42:56Z</dcterms:created>
  <dcterms:modified xsi:type="dcterms:W3CDTF">2013-04-19T14:22:17Z</dcterms:modified>
</cp:coreProperties>
</file>