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autoCompressPictures="0"/>
  <bookViews>
    <workbookView xWindow="0" yWindow="0" windowWidth="25180" windowHeight="1532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Estero'!$A$1:$R$60</definedName>
    <definedName name="_xlnm.Print_Area" localSheetId="0">'Nota Spese Italia'!$A$1:$S$135</definedName>
    <definedName name="_xlnm.Print_Titles" localSheetId="1">'Nota Spese Estero'!$1:$10</definedName>
    <definedName name="_xlnm.Print_Titles" localSheetId="0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3" l="1"/>
  <c r="P3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7" i="3"/>
  <c r="I7" i="3"/>
  <c r="J7" i="3"/>
  <c r="K7" i="3"/>
  <c r="L7" i="3"/>
  <c r="M7" i="3"/>
  <c r="P1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7" i="3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7" i="1"/>
  <c r="I7" i="1"/>
  <c r="J7" i="1"/>
  <c r="K7" i="1"/>
  <c r="L7" i="1"/>
  <c r="M7" i="1"/>
  <c r="P1" i="1"/>
  <c r="O7" i="1"/>
  <c r="P3" i="1"/>
  <c r="P5" i="1"/>
  <c r="G7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7" i="1"/>
  <c r="P129" i="1"/>
  <c r="G7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11" i="1"/>
  <c r="P5" i="3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7" i="1"/>
  <c r="P7" i="3"/>
  <c r="M1" i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<sst xmlns="http://schemas.openxmlformats.org/spreadsheetml/2006/main" count="99" uniqueCount="56">
  <si>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</si>
  <si>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</si>
  <si>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</si>
  <si>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</si>
  <si>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</si>
  <si>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</si>
  <si>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</si>
  <si>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</si>
  <si>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</si>
  <si>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</si>
  <si>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</si>
  <si>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</si>
  <si>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</si>
  <si>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</si>
  <si>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</si>
  <si>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</si>
  <si>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</si>
  <si>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</si>
  <si>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</si>
  <si>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</si>
  <si>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</si>
  <si>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</si>
  <si>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</si>
  <si>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</si>
  <si>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</si>
  <si>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</si>
  <si>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</si>
  <si>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</si>
  <si>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</si>
  <si>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</si>
  <si>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</si>
  <si>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</si>
  <si>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</si>
  <si>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</si>
  <si>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</si>
  <si>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</si>
  <si>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</si>
  <si>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</si>
  <si>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</si>
  <si>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</si>
  <si>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</si>
  <si>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</si>
  <si>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</si>
  <si>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</si>
  <si>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</si>
  <si>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</si>
  <si>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MARCO BETTINI</t>
  </si>
  <si>
    <t>JAN 2013</t>
  </si>
  <si>
    <t>(importi in Valuta Euro)</t>
  </si>
  <si>
    <t>Jan 2013</t>
  </si>
  <si>
    <t>Incontro PCM</t>
  </si>
  <si>
    <t>MI</t>
  </si>
  <si>
    <t>Roma</t>
  </si>
  <si>
    <t>Incontro Procura Torino</t>
  </si>
  <si>
    <t>Via Bologna 74</t>
  </si>
  <si>
    <t>Torino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</si>
</sst>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35"/>
  <sheetViews>
    <sheetView tabSelected="1" view="pageBreakPreview" zoomScale="75" zoomScaleNormal="75" zoomScaleSheetLayoutView="50" zoomScalePageLayoutView="75" workbookViewId="0">
      <pane ySplit="5" topLeftCell="A6" activePane="bottomLeft" state="frozen"/>
      <selection pane="bottomLeft" activeCell="E6" sqref="E6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25" t="s">
        <v>0</v>
      </c>
      <c r="C1" s="125"/>
      <c r="D1" s="125"/>
      <c r="E1" s="126" t="s">
        <v>46</v>
      </c>
      <c r="F1" s="126"/>
      <c r="G1" s="51" t="s">
        <v>42</v>
      </c>
      <c r="H1" s="50" t="s">
        <v>49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189.9099909990999</v>
      </c>
      <c r="Q1" s="3" t="s">
        <v>28</v>
      </c>
    </row>
    <row r="2" spans="1:19" s="8" customFormat="1" ht="35.25" customHeight="1">
      <c r="A2" s="4"/>
      <c r="B2" s="127" t="s">
        <v>2</v>
      </c>
      <c r="C2" s="127"/>
      <c r="D2" s="127"/>
      <c r="E2" s="126"/>
      <c r="F2" s="126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7" t="s">
        <v>26</v>
      </c>
      <c r="C3" s="127"/>
      <c r="D3" s="127"/>
      <c r="E3" s="126" t="s">
        <v>28</v>
      </c>
      <c r="F3" s="126"/>
      <c r="N3" s="10" t="s">
        <v>4</v>
      </c>
      <c r="O3" s="11"/>
      <c r="P3" s="12">
        <f>+O7</f>
        <v>77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14</v>
      </c>
      <c r="F5" s="14"/>
      <c r="G5" s="10" t="s">
        <v>7</v>
      </c>
      <c r="H5" s="21">
        <v>1.762</v>
      </c>
      <c r="N5" s="130" t="s">
        <v>8</v>
      </c>
      <c r="O5" s="130"/>
      <c r="P5" s="22">
        <f>P1-P2-P3-P4</f>
        <v>112.9099909990999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3" t="s">
        <v>11</v>
      </c>
      <c r="F7" s="134"/>
      <c r="G7" s="25">
        <f t="shared" ref="G7:O7" si="0">SUM(G11:G129)</f>
        <v>292</v>
      </c>
      <c r="H7" s="25">
        <f t="shared" si="0"/>
        <v>46.309990999099909</v>
      </c>
      <c r="I7" s="65">
        <f t="shared" si="0"/>
        <v>51</v>
      </c>
      <c r="J7" s="71">
        <f t="shared" si="0"/>
        <v>9</v>
      </c>
      <c r="K7" s="66">
        <f t="shared" si="0"/>
        <v>0</v>
      </c>
      <c r="L7" s="66">
        <f t="shared" si="0"/>
        <v>0</v>
      </c>
      <c r="M7" s="66">
        <f t="shared" si="0"/>
        <v>83.6</v>
      </c>
      <c r="N7" s="66">
        <f t="shared" si="0"/>
        <v>189.9099909990999</v>
      </c>
      <c r="O7" s="67">
        <f t="shared" si="0"/>
        <v>77</v>
      </c>
      <c r="P7" s="13">
        <f>+N7-SUM(I7:M7)</f>
        <v>46.309990999099909</v>
      </c>
    </row>
    <row r="8" spans="1:19" ht="36" customHeight="1" thickTop="1" thickBot="1">
      <c r="A8" s="111"/>
      <c r="B8" s="64"/>
      <c r="C8" s="113" t="s">
        <v>13</v>
      </c>
      <c r="D8" s="115" t="s">
        <v>25</v>
      </c>
      <c r="E8" s="114" t="s">
        <v>14</v>
      </c>
      <c r="F8" s="116" t="s">
        <v>35</v>
      </c>
      <c r="G8" s="117" t="s">
        <v>15</v>
      </c>
      <c r="H8" s="118" t="s">
        <v>16</v>
      </c>
      <c r="I8" s="123" t="s">
        <v>38</v>
      </c>
      <c r="J8" s="123" t="s">
        <v>40</v>
      </c>
      <c r="K8" s="123" t="s">
        <v>39</v>
      </c>
      <c r="L8" s="131" t="s">
        <v>36</v>
      </c>
      <c r="M8" s="132"/>
      <c r="N8" s="109" t="s">
        <v>17</v>
      </c>
      <c r="O8" s="121" t="s">
        <v>18</v>
      </c>
      <c r="P8" s="108" t="s">
        <v>19</v>
      </c>
      <c r="R8" s="2"/>
    </row>
    <row r="9" spans="1:19" ht="36" customHeight="1" thickTop="1" thickBot="1">
      <c r="A9" s="112"/>
      <c r="B9" s="64" t="s">
        <v>12</v>
      </c>
      <c r="C9" s="114"/>
      <c r="D9" s="114"/>
      <c r="E9" s="114"/>
      <c r="F9" s="116"/>
      <c r="G9" s="117"/>
      <c r="H9" s="119"/>
      <c r="I9" s="124" t="s">
        <v>38</v>
      </c>
      <c r="J9" s="124"/>
      <c r="K9" s="124" t="s">
        <v>37</v>
      </c>
      <c r="L9" s="135" t="s">
        <v>23</v>
      </c>
      <c r="M9" s="128" t="s">
        <v>24</v>
      </c>
      <c r="N9" s="110"/>
      <c r="O9" s="122"/>
      <c r="P9" s="108"/>
      <c r="R9" s="2"/>
    </row>
    <row r="10" spans="1:19" ht="37.5" customHeight="1" thickTop="1" thickBot="1">
      <c r="A10" s="112"/>
      <c r="B10" s="55"/>
      <c r="C10" s="114"/>
      <c r="D10" s="114"/>
      <c r="E10" s="114"/>
      <c r="F10" s="116"/>
      <c r="G10" s="26" t="s">
        <v>20</v>
      </c>
      <c r="H10" s="120"/>
      <c r="I10" s="124"/>
      <c r="J10" s="124"/>
      <c r="K10" s="124"/>
      <c r="L10" s="136"/>
      <c r="M10" s="129"/>
      <c r="N10" s="110"/>
      <c r="O10" s="122"/>
      <c r="P10" s="108"/>
      <c r="R10" s="2"/>
    </row>
    <row r="11" spans="1:19" ht="30" customHeight="1" thickTop="1">
      <c r="A11" s="27">
        <v>1</v>
      </c>
      <c r="B11" s="47">
        <v>41298</v>
      </c>
      <c r="C11" s="29"/>
      <c r="D11" s="29" t="s">
        <v>50</v>
      </c>
      <c r="E11" s="69"/>
      <c r="F11" s="69" t="s">
        <v>51</v>
      </c>
      <c r="G11" s="100">
        <v>12</v>
      </c>
      <c r="H11" s="106">
        <f>IF($E$3="si",($H$5/$H$6*G11),IF($E$3="no",G11*$H$4,0))</f>
        <v>1.9031503150315032</v>
      </c>
      <c r="I11" s="72">
        <v>25</v>
      </c>
      <c r="J11" s="72">
        <v>3</v>
      </c>
      <c r="K11" s="34"/>
      <c r="L11" s="35"/>
      <c r="M11" s="37">
        <v>5</v>
      </c>
      <c r="N11" s="39">
        <f>SUM(H11:M11)</f>
        <v>34.903150315031503</v>
      </c>
      <c r="O11" s="40">
        <v>25</v>
      </c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41298</v>
      </c>
      <c r="C12" s="29"/>
      <c r="D12" s="44" t="s">
        <v>50</v>
      </c>
      <c r="E12" s="69"/>
      <c r="F12" s="69" t="s">
        <v>52</v>
      </c>
      <c r="G12" s="101"/>
      <c r="H12" s="106">
        <f>IF($E$3="si",($H$5/$H$6*G12),IF($E$3="no",G12*$H$4,0))</f>
        <v>0</v>
      </c>
      <c r="I12" s="72"/>
      <c r="J12" s="72">
        <v>6</v>
      </c>
      <c r="K12" s="34"/>
      <c r="L12" s="35"/>
      <c r="M12" s="37">
        <v>57</v>
      </c>
      <c r="N12" s="39">
        <f>SUM(H12:M12)</f>
        <v>63</v>
      </c>
      <c r="O12" s="43">
        <v>52</v>
      </c>
      <c r="P12" s="41" t="str">
        <f t="shared" ref="P12:P83" si="1">IF($F12="Milano","X","")</f>
        <v/>
      </c>
      <c r="R12" s="2"/>
    </row>
    <row r="13" spans="1:19" ht="30" customHeight="1">
      <c r="A13" s="42">
        <v>3</v>
      </c>
      <c r="B13" s="28">
        <v>41304</v>
      </c>
      <c r="C13" s="29"/>
      <c r="D13" s="29" t="s">
        <v>53</v>
      </c>
      <c r="E13" s="69" t="s">
        <v>54</v>
      </c>
      <c r="F13" s="69" t="s">
        <v>55</v>
      </c>
      <c r="G13" s="101">
        <v>280</v>
      </c>
      <c r="H13" s="106">
        <f t="shared" ref="H13:H75" si="2">IF($E$3="si",($H$5/$H$6*G13),IF($E$3="no",G13*$H$4,0))</f>
        <v>44.406840684068406</v>
      </c>
      <c r="I13" s="72">
        <v>26</v>
      </c>
      <c r="J13" s="72"/>
      <c r="K13" s="34"/>
      <c r="L13" s="35"/>
      <c r="M13" s="37">
        <v>21.6</v>
      </c>
      <c r="N13" s="39">
        <f>SUM(H13:M13)</f>
        <v>92.006840684068408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28"/>
      <c r="C14" s="29"/>
      <c r="D14" s="29"/>
      <c r="E14" s="69"/>
      <c r="F14" s="69"/>
      <c r="G14" s="101"/>
      <c r="H14" s="106">
        <f t="shared" si="2"/>
        <v>0</v>
      </c>
      <c r="I14" s="72"/>
      <c r="J14" s="72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1"/>
      <c r="H15" s="106">
        <f t="shared" si="2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6">
        <f t="shared" si="2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2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43</v>
      </c>
      <c r="C133" s="78"/>
      <c r="D133" s="78"/>
      <c r="E133" s="61"/>
      <c r="F133" s="61"/>
      <c r="G133" s="78" t="s">
        <v>45</v>
      </c>
      <c r="H133" s="78"/>
      <c r="I133" s="78"/>
      <c r="J133" s="107"/>
      <c r="K133" s="107"/>
      <c r="L133" s="78" t="s">
        <v>44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0"/>
  <sheetViews>
    <sheetView view="pageBreakPreview" zoomScaleSheetLayoutView="50" workbookViewId="0">
      <pane ySplit="5" topLeftCell="A6" activePane="bottomLeft" state="frozen"/>
      <selection pane="bottomLeft" activeCell="B11" sqref="B11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29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8" customFormat="1" ht="65.25" customHeight="1">
      <c r="A1" s="4"/>
      <c r="B1" s="125" t="s">
        <v>0</v>
      </c>
      <c r="C1" s="125"/>
      <c r="D1" s="126" t="s">
        <v>46</v>
      </c>
      <c r="E1" s="126"/>
      <c r="F1" s="51" t="s">
        <v>42</v>
      </c>
      <c r="G1" s="50" t="s">
        <v>47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>
      <c r="A2" s="4"/>
      <c r="B2" s="127" t="s">
        <v>2</v>
      </c>
      <c r="C2" s="127"/>
      <c r="D2" s="126"/>
      <c r="E2" s="126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7" t="s">
        <v>26</v>
      </c>
      <c r="C3" s="127"/>
      <c r="D3" s="126" t="s">
        <v>28</v>
      </c>
      <c r="E3" s="126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0" t="s">
        <v>8</v>
      </c>
      <c r="O5" s="130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48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0" t="s">
        <v>30</v>
      </c>
      <c r="B7" s="151"/>
      <c r="C7" s="152"/>
      <c r="D7" s="137" t="s">
        <v>11</v>
      </c>
      <c r="E7" s="138"/>
      <c r="F7" s="138"/>
      <c r="G7" s="99">
        <f t="shared" ref="G7:K7" si="0">SUM(G11:G55)</f>
        <v>0</v>
      </c>
      <c r="H7" s="97">
        <f t="shared" si="0"/>
        <v>0</v>
      </c>
      <c r="I7" s="81">
        <f>SUM(I11:I55)</f>
        <v>0</v>
      </c>
      <c r="J7" s="81">
        <f>SUM(J11:J55)</f>
        <v>0</v>
      </c>
      <c r="K7" s="81">
        <f t="shared" si="0"/>
        <v>0</v>
      </c>
      <c r="L7" s="81">
        <f>SUM(L11:L55)</f>
        <v>0</v>
      </c>
      <c r="M7" s="82">
        <f>SUM(M11:M55)</f>
        <v>0</v>
      </c>
      <c r="N7" s="80">
        <f>SUM(N11:N55)</f>
        <v>0</v>
      </c>
      <c r="O7" s="83">
        <f>SUM(O11:O55)</f>
        <v>0</v>
      </c>
      <c r="P7" s="13">
        <f>+N7-SUM(H7:M7)</f>
        <v>0</v>
      </c>
    </row>
    <row r="8" spans="1:18" ht="36" customHeight="1" thickTop="1" thickBot="1">
      <c r="A8" s="112"/>
      <c r="B8" s="114" t="s">
        <v>12</v>
      </c>
      <c r="C8" s="114" t="s">
        <v>13</v>
      </c>
      <c r="D8" s="139" t="s">
        <v>25</v>
      </c>
      <c r="E8" s="114" t="s">
        <v>34</v>
      </c>
      <c r="F8" s="141" t="s">
        <v>32</v>
      </c>
      <c r="G8" s="142" t="s">
        <v>15</v>
      </c>
      <c r="H8" s="144" t="s">
        <v>16</v>
      </c>
      <c r="I8" s="124" t="s">
        <v>38</v>
      </c>
      <c r="J8" s="123" t="s">
        <v>40</v>
      </c>
      <c r="K8" s="123" t="s">
        <v>39</v>
      </c>
      <c r="L8" s="153" t="s">
        <v>22</v>
      </c>
      <c r="M8" s="154"/>
      <c r="N8" s="110" t="s">
        <v>17</v>
      </c>
      <c r="O8" s="122" t="s">
        <v>18</v>
      </c>
      <c r="P8" s="108" t="s">
        <v>19</v>
      </c>
      <c r="Q8" s="2"/>
      <c r="R8" s="145" t="s">
        <v>41</v>
      </c>
    </row>
    <row r="9" spans="1:18" ht="36" customHeight="1" thickTop="1" thickBot="1">
      <c r="A9" s="112"/>
      <c r="B9" s="114" t="s">
        <v>12</v>
      </c>
      <c r="C9" s="114"/>
      <c r="D9" s="140"/>
      <c r="E9" s="114"/>
      <c r="F9" s="141"/>
      <c r="G9" s="143"/>
      <c r="H9" s="144" t="s">
        <v>38</v>
      </c>
      <c r="I9" s="124" t="s">
        <v>38</v>
      </c>
      <c r="J9" s="124"/>
      <c r="K9" s="124" t="s">
        <v>37</v>
      </c>
      <c r="L9" s="135" t="s">
        <v>23</v>
      </c>
      <c r="M9" s="149" t="s">
        <v>24</v>
      </c>
      <c r="N9" s="110"/>
      <c r="O9" s="122"/>
      <c r="P9" s="108"/>
      <c r="Q9" s="2"/>
      <c r="R9" s="146"/>
    </row>
    <row r="10" spans="1:18" ht="37.5" customHeight="1" thickTop="1" thickBot="1">
      <c r="A10" s="112"/>
      <c r="B10" s="114"/>
      <c r="C10" s="114"/>
      <c r="D10" s="140"/>
      <c r="E10" s="114"/>
      <c r="F10" s="141"/>
      <c r="G10" s="96" t="s">
        <v>20</v>
      </c>
      <c r="H10" s="144"/>
      <c r="I10" s="124"/>
      <c r="J10" s="124"/>
      <c r="K10" s="124"/>
      <c r="L10" s="148"/>
      <c r="M10" s="129"/>
      <c r="N10" s="110"/>
      <c r="O10" s="122"/>
      <c r="P10" s="108"/>
      <c r="Q10" s="2"/>
      <c r="R10" s="147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43</v>
      </c>
      <c r="C58" s="78"/>
      <c r="D58" s="78"/>
      <c r="E58" s="61"/>
      <c r="F58" s="61"/>
      <c r="G58" s="78" t="s">
        <v>45</v>
      </c>
      <c r="H58" s="78"/>
      <c r="I58" s="78"/>
      <c r="J58" s="61"/>
      <c r="K58" s="61"/>
      <c r="L58" s="78" t="s">
        <v>44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/>
  <headerFooter alignWithMargins="0">
    <oddHeader>&amp;L&amp;"Gulim,Regular"&amp;36Hacking Team srl&amp;R&amp;"Gulim,Regular"&amp;28&amp;Unota spese</oddHeader>
    <oddFooter>Pagina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Nota Spese Italia</vt:lpstr>
      <vt:lpstr>Nota Spese Estero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Utente di Microsoft Office</cp:lastModifiedBy>
  <cp:revision>1</cp:revision>
  <cp:lastPrinted>2011-05-26T08:38:16Z</cp:lastPrinted>
  <dcterms:created xsi:type="dcterms:W3CDTF">2007-03-06T14:42:56Z</dcterms:created>
  <dcterms:modified xsi:type="dcterms:W3CDTF">2013-02-14T16:39:54Z</dcterms:modified>
</cp:coreProperties>
</file>