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7400" windowHeight="11700" activeTab="3"/>
  </bookViews>
  <sheets>
    <sheet name="Settembre-Dicembre 2010" sheetId="1" r:id="rId1"/>
    <sheet name="2011" sheetId="2" r:id="rId2"/>
    <sheet name="2012" sheetId="3" r:id="rId3"/>
    <sheet name="2013" sheetId="5" r:id="rId4"/>
  </sheets>
  <definedNames>
    <definedName name="_xlnm._FilterDatabase" localSheetId="0" hidden="1">'Settembre-Dicembre 2010'!$D$1:$D$66</definedName>
  </definedNames>
  <calcPr calcId="125725"/>
</workbook>
</file>

<file path=xl/calcChain.xml><?xml version="1.0" encoding="utf-8"?>
<calcChain xmlns="http://schemas.openxmlformats.org/spreadsheetml/2006/main">
  <c r="F20" i="5"/>
  <c r="E5"/>
  <c r="E3"/>
  <c r="E28" i="3"/>
  <c r="E26"/>
  <c r="F22"/>
  <c r="E22"/>
  <c r="E18"/>
  <c r="E15"/>
  <c r="F15"/>
  <c r="E20"/>
  <c r="E13"/>
  <c r="E11"/>
  <c r="E9"/>
  <c r="F7"/>
  <c r="E7"/>
  <c r="E5"/>
  <c r="F3"/>
  <c r="G24" s="1"/>
  <c r="E3"/>
  <c r="G22" s="1"/>
  <c r="F53" i="2"/>
  <c r="E53"/>
  <c r="G27"/>
  <c r="F44"/>
  <c r="F50"/>
  <c r="E50"/>
  <c r="E44"/>
  <c r="G25" s="1"/>
  <c r="F34"/>
  <c r="E34"/>
  <c r="E32"/>
  <c r="F32"/>
  <c r="F25"/>
  <c r="E25"/>
  <c r="F21"/>
  <c r="E21"/>
  <c r="E6"/>
  <c r="F18"/>
  <c r="E18"/>
  <c r="F16"/>
  <c r="E16"/>
  <c r="F13"/>
  <c r="E13"/>
  <c r="F6"/>
  <c r="F3"/>
  <c r="E3"/>
  <c r="F61" i="1"/>
  <c r="E61"/>
  <c r="F58"/>
  <c r="E58"/>
  <c r="F53"/>
  <c r="E53"/>
  <c r="F47"/>
  <c r="E47"/>
  <c r="F44"/>
  <c r="E44"/>
  <c r="F41"/>
  <c r="F38"/>
  <c r="E41"/>
  <c r="E38"/>
  <c r="F35"/>
  <c r="F32"/>
  <c r="F25"/>
  <c r="F19"/>
  <c r="F16"/>
  <c r="F12"/>
  <c r="F7"/>
  <c r="F3"/>
  <c r="E3"/>
  <c r="E7"/>
  <c r="E12"/>
  <c r="E16"/>
  <c r="E19"/>
  <c r="E25"/>
  <c r="E35"/>
  <c r="E32"/>
  <c r="H3" l="1"/>
  <c r="H5"/>
</calcChain>
</file>

<file path=xl/sharedStrings.xml><?xml version="1.0" encoding="utf-8"?>
<sst xmlns="http://schemas.openxmlformats.org/spreadsheetml/2006/main" count="380" uniqueCount="169">
  <si>
    <t>Importo Fattura</t>
  </si>
  <si>
    <t xml:space="preserve">Note </t>
  </si>
  <si>
    <t>Data Fattura</t>
  </si>
  <si>
    <t>Periodo noleggio</t>
  </si>
  <si>
    <t>Roattino</t>
  </si>
  <si>
    <t>Bettini</t>
  </si>
  <si>
    <t>26 aprile - 26 maggio 2010</t>
  </si>
  <si>
    <t>27 marzo - 26 aprile 2010</t>
  </si>
  <si>
    <t>Cordoni</t>
  </si>
  <si>
    <t>25 febbraio -27 marzo 2010</t>
  </si>
  <si>
    <t>Rumore</t>
  </si>
  <si>
    <t>Multa x mancato ritiro del veicolo</t>
  </si>
  <si>
    <t>26 gennaio - 25 febbraio 2010</t>
  </si>
  <si>
    <t>17-19 febbraio 2010</t>
  </si>
  <si>
    <t>23 - 26 febbraio 2010</t>
  </si>
  <si>
    <t>22 - 26 febbraio 2010</t>
  </si>
  <si>
    <t>18 - 20 marzo 2010</t>
  </si>
  <si>
    <t>13 - 15 aprile 2010</t>
  </si>
  <si>
    <t>15-17 febbraio 2010</t>
  </si>
  <si>
    <t>01 - 04 febbraio 2010</t>
  </si>
  <si>
    <t>Bedeschi</t>
  </si>
  <si>
    <t>27 - 29 gennaio 2010</t>
  </si>
  <si>
    <t>27 dicembre 2009 - 26 gennaio 2010</t>
  </si>
  <si>
    <t>18 - 20 gennaio 2010</t>
  </si>
  <si>
    <t>14 - 15 gennaio 2010</t>
  </si>
  <si>
    <t>22 dicembre 2009 - 11 gennaio 2010</t>
  </si>
  <si>
    <t>11 - 12 gennaio 2010</t>
  </si>
  <si>
    <t>19 - 21 aprile 2010</t>
  </si>
  <si>
    <t>Totale Fatture Mese</t>
  </si>
  <si>
    <t>TOT. MAGGIO</t>
  </si>
  <si>
    <t>TOT. APRILE</t>
  </si>
  <si>
    <t>TOT. MARZO</t>
  </si>
  <si>
    <t>TOT. FEBBRAIO</t>
  </si>
  <si>
    <t>TOT. GENNAIO</t>
  </si>
  <si>
    <t>22 novembre - 22 dicembre 2009</t>
  </si>
  <si>
    <t>21 - 22 dicembre 2009</t>
  </si>
  <si>
    <t>21 novembre - 6 dicembre 2009</t>
  </si>
  <si>
    <t>28 ottobre - 27 novembre 2009</t>
  </si>
  <si>
    <t>TOT. DICEMBRE</t>
  </si>
  <si>
    <t>23 ottobre - 22 novembre 2009</t>
  </si>
  <si>
    <t>4 - 5 novembre 2009</t>
  </si>
  <si>
    <t>TOT. NOVEMBRE</t>
  </si>
  <si>
    <t>26 - 29 ottobre 2009</t>
  </si>
  <si>
    <t>28 settembre - 28 ottobre 2009</t>
  </si>
  <si>
    <t>23 settembre - 23 ottobre 2009</t>
  </si>
  <si>
    <t>12 - 17 ottobre 2009</t>
  </si>
  <si>
    <t>TOT. OTTOBRE</t>
  </si>
  <si>
    <t>13 - 16 ottobre 2009</t>
  </si>
  <si>
    <t>30 luglio - 29 agosto 2009</t>
  </si>
  <si>
    <t>28 - 29 settembre 2009</t>
  </si>
  <si>
    <t>29 agosto - 28 settembre 2009</t>
  </si>
  <si>
    <t>TOT. SETTEMBRE</t>
  </si>
  <si>
    <t>Totale Mese NO Costi Fissi</t>
  </si>
  <si>
    <t>22 - 27 maggio 2010</t>
  </si>
  <si>
    <t>Pelliccione</t>
  </si>
  <si>
    <t>Media mensile</t>
  </si>
  <si>
    <t>Media mensile senza costi fissi</t>
  </si>
  <si>
    <t>22 - 24 giugno 2010</t>
  </si>
  <si>
    <t>22 - 25 giugno 2010</t>
  </si>
  <si>
    <t>26 maggio - 25 giugno 2010</t>
  </si>
  <si>
    <t>TOT. GIUGNO</t>
  </si>
  <si>
    <t>Luppi</t>
  </si>
  <si>
    <t>TOT. LUGLIO</t>
  </si>
  <si>
    <t>28 - 30 luglio 2010</t>
  </si>
  <si>
    <t>TOT. AGOSTO</t>
  </si>
  <si>
    <t>10 - 13 agosto 2010</t>
  </si>
  <si>
    <t>6 - 9 agosto 2010</t>
  </si>
  <si>
    <t>4 - 6 agosto 2010</t>
  </si>
  <si>
    <t>12 - 17 agosto 2010</t>
  </si>
  <si>
    <t>25 luglio - 24 agosto 2010</t>
  </si>
  <si>
    <t>25 giugno - 24 luglio 2010</t>
  </si>
  <si>
    <t>24 agosto - 23 settembre 2010</t>
  </si>
  <si>
    <t>5 - 8 ottobre 2010</t>
  </si>
  <si>
    <t>13 - 14 ottobre 2010</t>
  </si>
  <si>
    <t>12 - 20 ottobre 2010</t>
  </si>
  <si>
    <t>23 settembre - 23 ottobre 2010</t>
  </si>
  <si>
    <t>TOT. SETTEMBRE  0</t>
  </si>
  <si>
    <t>TOT. SETTEMBRE 740,09</t>
  </si>
  <si>
    <t>25 - 29 ottobre 2010</t>
  </si>
  <si>
    <t>3 - 5 novembre 2010</t>
  </si>
  <si>
    <t>15 - 17 novembre 2010</t>
  </si>
  <si>
    <t>23 ottobre - 22 novembre</t>
  </si>
  <si>
    <t>01 - 03 dicembre 2010</t>
  </si>
  <si>
    <t xml:space="preserve">13 - 16 dicembre 2010 </t>
  </si>
  <si>
    <t>11 - 18 dicembre 2010</t>
  </si>
  <si>
    <t>20 - 24 dicembre 2010</t>
  </si>
  <si>
    <t>22 novembre - 22 dicembre 2010</t>
  </si>
  <si>
    <t>17 - 19 gennaio 2011</t>
  </si>
  <si>
    <t>22 dicembre 2010 - 21 gennaio 2011</t>
  </si>
  <si>
    <t>25 - 27 gennaio 2011</t>
  </si>
  <si>
    <t>02 - 03 febbraio 2011</t>
  </si>
  <si>
    <t>02 - 04 febbraio 2011</t>
  </si>
  <si>
    <t>07 - 14  febbraio 2011</t>
  </si>
  <si>
    <t>09 - 12 febbraio 2011</t>
  </si>
  <si>
    <t>16 - 21 febbraio 2011</t>
  </si>
  <si>
    <t>21 - 25 febbraio 2011</t>
  </si>
  <si>
    <t>28 febbraio 2011 - 02 marzo 2011</t>
  </si>
  <si>
    <t>21 gennaio - 20 febbraio 2011</t>
  </si>
  <si>
    <t>07 - 18 marzo 2011</t>
  </si>
  <si>
    <t>20 febbraio 2011 - 22 marzo 2011</t>
  </si>
  <si>
    <t>05 - 08 aprile 2011</t>
  </si>
  <si>
    <t>Mazzeo</t>
  </si>
  <si>
    <t>22 marzo - 21 aprile 2011</t>
  </si>
  <si>
    <t>26 aprile 2011 - 13 maggio 2011</t>
  </si>
  <si>
    <t>21 aprile 2011 - 21 maggio 2011</t>
  </si>
  <si>
    <t>20 - 24 maggio 2011</t>
  </si>
  <si>
    <t>08 - 09 giugno 2011</t>
  </si>
  <si>
    <t>Milan</t>
  </si>
  <si>
    <t>06 - 10 giugno 2011</t>
  </si>
  <si>
    <t>21 maggio 2011 - 21 giugno 2011</t>
  </si>
  <si>
    <t>16 - 21 giugno 2011</t>
  </si>
  <si>
    <t>30 giugno 2011 - 06 luglio 2011</t>
  </si>
  <si>
    <t>07-08 luglio 2011</t>
  </si>
  <si>
    <t>de Giovanni</t>
  </si>
  <si>
    <t>13 - 14 luglio 2011</t>
  </si>
  <si>
    <t>20 giugno 2011 - 20 luglio 2011</t>
  </si>
  <si>
    <t>19 - 22 luglio 2011</t>
  </si>
  <si>
    <t>15 - 21 luglio 2011</t>
  </si>
  <si>
    <t>20 luglio 2011 - 19 agosto 2011</t>
  </si>
  <si>
    <t>22 - 25 agosto 2011</t>
  </si>
  <si>
    <t>30 agosto - 01 settembre 2011</t>
  </si>
  <si>
    <t>05 - 07 settembre 2011</t>
  </si>
  <si>
    <t>29 agosto - 02 settembre 2011</t>
  </si>
  <si>
    <t>02 - 08 settembre 2011</t>
  </si>
  <si>
    <t>14 - 16 settembre 2011</t>
  </si>
  <si>
    <t>19 agosto - 18 settembre 2011</t>
  </si>
  <si>
    <t>19 - 21 settembre 2011</t>
  </si>
  <si>
    <t>23 - 27 settembre 2011</t>
  </si>
  <si>
    <t>03 - 07 ottobre 2011</t>
  </si>
  <si>
    <t>Pelliccione (USD 503,59)</t>
  </si>
  <si>
    <t>13 - 14 ottobre 2011</t>
  </si>
  <si>
    <t>Maanna</t>
  </si>
  <si>
    <t>29 settembre - 14 ottobre 2011</t>
  </si>
  <si>
    <t>10 - 14 ottobre 2011</t>
  </si>
  <si>
    <t>Bettini (USD 728,37)</t>
  </si>
  <si>
    <t>18 settembre - 18 ottobre 2011</t>
  </si>
  <si>
    <t>Cordoni - NOTA CREDITO</t>
  </si>
  <si>
    <t>24 - 26 ottobre 2011</t>
  </si>
  <si>
    <t>02 - 03 novembre 2011</t>
  </si>
  <si>
    <t>Filippi</t>
  </si>
  <si>
    <t>18 ottobre - 17 novembre 2011</t>
  </si>
  <si>
    <t>17 novembre - 17 dicembre 2011</t>
  </si>
  <si>
    <t>07 - 13 gennaio 2012</t>
  </si>
  <si>
    <t>Pelliccione (USD 667,81)</t>
  </si>
  <si>
    <t>17 dicembre 2011 - 16 gennaio 2012</t>
  </si>
  <si>
    <t>16 gennaio - 17 febbraio 2012</t>
  </si>
  <si>
    <t>16 gennaio - 15 febbraio 2012</t>
  </si>
  <si>
    <t>15 febbraio - 16 marzo 2012</t>
  </si>
  <si>
    <t>16 marzo - 15 aprile 2012</t>
  </si>
  <si>
    <t>15 aprile - 15 maggio 2012</t>
  </si>
  <si>
    <t>08 - 13 luglio 2012</t>
  </si>
  <si>
    <t>15 maggio - 14 giugno 2012</t>
  </si>
  <si>
    <t>Pelliccione (USD 571,65)</t>
  </si>
  <si>
    <t>14 giugno - 14 luglio 2012</t>
  </si>
  <si>
    <t>14 - 16 luglio 2012</t>
  </si>
  <si>
    <t>14 luglio - 13 agosto 2012</t>
  </si>
  <si>
    <t>14 agosto - 13 settembre 2012</t>
  </si>
  <si>
    <t>01 - 04 ottobre 2012</t>
  </si>
  <si>
    <t>09 - 12 ottobre 2012</t>
  </si>
  <si>
    <t>12 settembre - 12 ottobre 2012</t>
  </si>
  <si>
    <t>12 - 18 ottobre 2012</t>
  </si>
  <si>
    <t>Pelliccione (USD 729,96)</t>
  </si>
  <si>
    <t>Ornaghi (USD 778,80)</t>
  </si>
  <si>
    <t>12 ottobre - 11 novembre 2012</t>
  </si>
  <si>
    <t>10 novembre - 10 dicembre 2012</t>
  </si>
  <si>
    <t>19 - 21 gennaio 2013</t>
  </si>
  <si>
    <t>Catino (USD 222,11)</t>
  </si>
  <si>
    <t>26 - 28 gennaio 2013</t>
  </si>
  <si>
    <t>Catino (USD 187,44)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</si>
</sst>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[$-410]d\ mmmm\ yyyy;@"/>
    <numFmt numFmtId="165" formatCode="&quot;€&quot;\ #,##0.00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00">
    <xf numFmtId="0" fontId="0" fillId="0" borderId="0" xfId="0"/>
    <xf numFmtId="15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15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5" fontId="0" fillId="0" borderId="9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5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2" xfId="0" applyNumberForma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15" fontId="0" fillId="0" borderId="4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0" xfId="0" applyFill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15" fontId="0" fillId="0" borderId="1" xfId="0" applyNumberFormat="1" applyBorder="1" applyAlignment="1">
      <alignment horizontal="center"/>
    </xf>
    <xf numFmtId="15" fontId="0" fillId="0" borderId="7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5" xfId="0" applyFill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/>
    <xf numFmtId="16" fontId="0" fillId="0" borderId="4" xfId="0" applyNumberFormat="1" applyBorder="1" applyAlignment="1">
      <alignment horizontal="center"/>
    </xf>
    <xf numFmtId="0" fontId="0" fillId="0" borderId="5" xfId="0" applyBorder="1"/>
    <xf numFmtId="0" fontId="2" fillId="0" borderId="11" xfId="0" applyFont="1" applyBorder="1" applyAlignment="1">
      <alignment horizontal="center"/>
    </xf>
    <xf numFmtId="15" fontId="0" fillId="0" borderId="2" xfId="0" applyNumberFormat="1" applyFill="1" applyBorder="1" applyAlignment="1">
      <alignment horizontal="center"/>
    </xf>
    <xf numFmtId="15" fontId="0" fillId="0" borderId="13" xfId="0" applyNumberFormat="1" applyFill="1" applyBorder="1" applyAlignment="1">
      <alignment horizontal="center"/>
    </xf>
    <xf numFmtId="15" fontId="0" fillId="0" borderId="10" xfId="0" applyNumberFormat="1" applyFill="1" applyBorder="1" applyAlignment="1">
      <alignment horizontal="center"/>
    </xf>
    <xf numFmtId="15" fontId="0" fillId="0" borderId="4" xfId="0" applyNumberFormat="1" applyFill="1" applyBorder="1" applyAlignment="1">
      <alignment horizontal="center"/>
    </xf>
    <xf numFmtId="15" fontId="0" fillId="0" borderId="11" xfId="0" applyNumberFormat="1" applyFill="1" applyBorder="1" applyAlignment="1">
      <alignment horizontal="center"/>
    </xf>
    <xf numFmtId="0" fontId="0" fillId="0" borderId="2" xfId="0" applyBorder="1"/>
    <xf numFmtId="15" fontId="0" fillId="0" borderId="9" xfId="0" applyNumberForma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6" fillId="0" borderId="12" xfId="1" applyNumberFormat="1" applyFont="1" applyBorder="1" applyAlignment="1">
      <alignment horizontal="center"/>
    </xf>
    <xf numFmtId="43" fontId="5" fillId="0" borderId="0" xfId="1" applyNumberFormat="1" applyFont="1" applyBorder="1" applyAlignment="1">
      <alignment horizontal="center"/>
    </xf>
    <xf numFmtId="43" fontId="0" fillId="0" borderId="5" xfId="1" applyNumberFormat="1" applyFont="1" applyBorder="1" applyAlignment="1">
      <alignment horizontal="center"/>
    </xf>
    <xf numFmtId="43" fontId="0" fillId="0" borderId="12" xfId="1" applyNumberFormat="1" applyFont="1" applyBorder="1" applyAlignment="1">
      <alignment horizontal="center"/>
    </xf>
    <xf numFmtId="43" fontId="0" fillId="0" borderId="0" xfId="1" applyNumberFormat="1" applyFont="1" applyBorder="1" applyAlignment="1">
      <alignment horizontal="center"/>
    </xf>
    <xf numFmtId="43" fontId="0" fillId="0" borderId="0" xfId="1" applyNumberFormat="1" applyFont="1" applyFill="1" applyBorder="1" applyAlignment="1">
      <alignment horizontal="center"/>
    </xf>
    <xf numFmtId="43" fontId="0" fillId="0" borderId="5" xfId="1" applyNumberFormat="1" applyFont="1" applyFill="1" applyBorder="1" applyAlignment="1">
      <alignment horizontal="center"/>
    </xf>
    <xf numFmtId="43" fontId="0" fillId="0" borderId="12" xfId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3" fontId="0" fillId="0" borderId="11" xfId="1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5" fillId="0" borderId="11" xfId="1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43" fontId="5" fillId="0" borderId="5" xfId="1" applyNumberFormat="1" applyFont="1" applyBorder="1" applyAlignment="1">
      <alignment horizontal="center"/>
    </xf>
    <xf numFmtId="43" fontId="6" fillId="0" borderId="5" xfId="1" applyNumberFormat="1" applyFont="1" applyBorder="1" applyAlignment="1">
      <alignment horizontal="center"/>
    </xf>
    <xf numFmtId="43" fontId="5" fillId="0" borderId="12" xfId="1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43" fontId="6" fillId="0" borderId="5" xfId="1" applyNumberFormat="1" applyFont="1" applyFill="1" applyBorder="1" applyAlignment="1">
      <alignment horizontal="right"/>
    </xf>
    <xf numFmtId="43" fontId="5" fillId="0" borderId="12" xfId="1" applyNumberFormat="1" applyFont="1" applyFill="1" applyBorder="1" applyAlignment="1">
      <alignment horizontal="center"/>
    </xf>
    <xf numFmtId="43" fontId="5" fillId="0" borderId="0" xfId="1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D1" sqref="D1"/>
    </sheetView>
  </sheetViews>
  <sheetFormatPr defaultRowHeight="15"/>
  <cols>
    <col min="1" max="1" width="24.42578125" customWidth="1"/>
    <col min="2" max="2" width="31.85546875" customWidth="1"/>
    <col min="3" max="3" width="21.140625" customWidth="1"/>
    <col min="4" max="4" width="32.5703125" customWidth="1"/>
    <col min="5" max="5" width="21.140625" customWidth="1"/>
    <col min="6" max="6" width="25" customWidth="1"/>
    <col min="7" max="7" width="12.5703125" customWidth="1"/>
    <col min="8" max="8" width="15.5703125" customWidth="1"/>
  </cols>
  <sheetData>
    <row r="1" spans="1:8" ht="15.75" thickBot="1">
      <c r="A1" s="25" t="s">
        <v>2</v>
      </c>
      <c r="B1" s="26" t="s">
        <v>3</v>
      </c>
      <c r="C1" s="27" t="s">
        <v>0</v>
      </c>
      <c r="D1" s="26" t="s">
        <v>1</v>
      </c>
      <c r="E1" s="28" t="s">
        <v>28</v>
      </c>
      <c r="F1" s="32" t="s">
        <v>52</v>
      </c>
    </row>
    <row r="2" spans="1:8">
      <c r="A2" s="20">
        <v>40057</v>
      </c>
      <c r="B2" s="3" t="s">
        <v>48</v>
      </c>
      <c r="C2" s="29">
        <v>740.09</v>
      </c>
      <c r="D2" s="3" t="s">
        <v>4</v>
      </c>
      <c r="E2" s="16" t="s">
        <v>51</v>
      </c>
      <c r="F2" s="16" t="s">
        <v>51</v>
      </c>
      <c r="H2" s="36" t="s">
        <v>55</v>
      </c>
    </row>
    <row r="3" spans="1:8">
      <c r="A3" s="20">
        <v>40074</v>
      </c>
      <c r="B3" s="1">
        <v>40073</v>
      </c>
      <c r="C3" s="2">
        <v>86.45</v>
      </c>
      <c r="D3" s="3" t="s">
        <v>20</v>
      </c>
      <c r="E3" s="23">
        <f>SUM(C2:C5)</f>
        <v>1941.4200000000003</v>
      </c>
      <c r="F3" s="23">
        <f>SUM(C3:C5)</f>
        <v>1201.3300000000002</v>
      </c>
      <c r="H3" s="35">
        <f>SUM(E3+E7+E12+E16+E19+E25+E32+E35+E38)/9</f>
        <v>1873.377777777778</v>
      </c>
    </row>
    <row r="4" spans="1:8">
      <c r="A4" s="20">
        <v>40085</v>
      </c>
      <c r="B4" s="1" t="s">
        <v>50</v>
      </c>
      <c r="C4" s="24">
        <v>783.2</v>
      </c>
      <c r="D4" s="3" t="s">
        <v>4</v>
      </c>
      <c r="E4" s="19"/>
      <c r="F4" s="19"/>
      <c r="H4" s="37" t="s">
        <v>56</v>
      </c>
    </row>
    <row r="5" spans="1:8" ht="15.75" thickBot="1">
      <c r="A5" s="20">
        <v>40086</v>
      </c>
      <c r="B5" s="1" t="s">
        <v>49</v>
      </c>
      <c r="C5" s="2">
        <v>331.68</v>
      </c>
      <c r="D5" s="3" t="s">
        <v>5</v>
      </c>
      <c r="E5" s="19"/>
      <c r="F5" s="19"/>
      <c r="H5" s="35">
        <f>SUM(F3+F7+F12+F16+F19+F25+F32+F35+F38)/9</f>
        <v>1297.7522222222224</v>
      </c>
    </row>
    <row r="6" spans="1:8">
      <c r="A6" s="21">
        <v>40103</v>
      </c>
      <c r="B6" s="10" t="s">
        <v>47</v>
      </c>
      <c r="C6" s="13">
        <v>243.18</v>
      </c>
      <c r="D6" s="4" t="s">
        <v>8</v>
      </c>
      <c r="E6" s="16" t="s">
        <v>46</v>
      </c>
      <c r="F6" s="16" t="s">
        <v>46</v>
      </c>
    </row>
    <row r="7" spans="1:8">
      <c r="A7" s="20">
        <v>40106</v>
      </c>
      <c r="B7" s="3" t="s">
        <v>45</v>
      </c>
      <c r="C7" s="2">
        <v>587.76</v>
      </c>
      <c r="D7" s="3" t="s">
        <v>10</v>
      </c>
      <c r="E7" s="23">
        <f>SUM(C6:C10)</f>
        <v>2448.1500000000005</v>
      </c>
      <c r="F7" s="23">
        <f>SUM(C6:C8,C10)</f>
        <v>1708.0600000000002</v>
      </c>
    </row>
    <row r="8" spans="1:8">
      <c r="A8" s="20">
        <v>40113</v>
      </c>
      <c r="B8" s="3" t="s">
        <v>44</v>
      </c>
      <c r="C8" s="2">
        <v>605.15</v>
      </c>
      <c r="D8" s="3" t="s">
        <v>20</v>
      </c>
      <c r="E8" s="3"/>
      <c r="F8" s="3"/>
    </row>
    <row r="9" spans="1:8">
      <c r="A9" s="20">
        <v>40115</v>
      </c>
      <c r="B9" s="3" t="s">
        <v>43</v>
      </c>
      <c r="C9" s="29">
        <v>740.09</v>
      </c>
      <c r="D9" s="3" t="s">
        <v>4</v>
      </c>
      <c r="E9" s="3"/>
      <c r="F9" s="3"/>
    </row>
    <row r="10" spans="1:8" s="5" customFormat="1" ht="15.75" thickBot="1">
      <c r="A10" s="22">
        <v>40116</v>
      </c>
      <c r="B10" s="6" t="s">
        <v>42</v>
      </c>
      <c r="C10" s="7">
        <v>271.97000000000003</v>
      </c>
      <c r="D10" s="6" t="s">
        <v>8</v>
      </c>
      <c r="E10" s="6"/>
      <c r="F10" s="6"/>
    </row>
    <row r="11" spans="1:8" s="5" customFormat="1">
      <c r="A11" s="10">
        <v>40123</v>
      </c>
      <c r="B11" s="13" t="s">
        <v>40</v>
      </c>
      <c r="C11" s="12">
        <v>169.82</v>
      </c>
      <c r="D11" s="13" t="s">
        <v>10</v>
      </c>
      <c r="E11" s="16" t="s">
        <v>41</v>
      </c>
      <c r="F11" s="16" t="s">
        <v>41</v>
      </c>
    </row>
    <row r="12" spans="1:8" s="5" customFormat="1">
      <c r="A12" s="1">
        <v>40142</v>
      </c>
      <c r="B12" s="2" t="s">
        <v>39</v>
      </c>
      <c r="C12" s="9">
        <v>765.29</v>
      </c>
      <c r="D12" s="2" t="s">
        <v>20</v>
      </c>
      <c r="E12" s="17">
        <f>SUM(C11:C14)</f>
        <v>1772.87</v>
      </c>
      <c r="F12" s="17">
        <f>SUM(C11:C13)</f>
        <v>1032.78</v>
      </c>
    </row>
    <row r="13" spans="1:8" s="5" customFormat="1">
      <c r="A13" s="1">
        <v>40142</v>
      </c>
      <c r="B13" s="8">
        <v>40141</v>
      </c>
      <c r="C13" s="9">
        <v>97.67</v>
      </c>
      <c r="D13" s="2" t="s">
        <v>5</v>
      </c>
      <c r="E13" s="3"/>
      <c r="F13" s="3"/>
    </row>
    <row r="14" spans="1:8" s="5" customFormat="1" ht="15.75" thickBot="1">
      <c r="A14" s="14">
        <v>40145</v>
      </c>
      <c r="B14" s="7" t="s">
        <v>37</v>
      </c>
      <c r="C14" s="30">
        <v>740.09</v>
      </c>
      <c r="D14" s="7" t="s">
        <v>4</v>
      </c>
      <c r="E14" s="6"/>
      <c r="F14" s="6"/>
    </row>
    <row r="15" spans="1:8" s="5" customFormat="1">
      <c r="A15" s="10">
        <v>40155</v>
      </c>
      <c r="B15" s="13" t="s">
        <v>36</v>
      </c>
      <c r="C15" s="12">
        <v>1457.96</v>
      </c>
      <c r="D15" s="13" t="s">
        <v>10</v>
      </c>
      <c r="E15" s="16" t="s">
        <v>38</v>
      </c>
      <c r="F15" s="16" t="s">
        <v>38</v>
      </c>
    </row>
    <row r="16" spans="1:8" s="5" customFormat="1">
      <c r="A16" s="1">
        <v>40170</v>
      </c>
      <c r="B16" s="2" t="s">
        <v>35</v>
      </c>
      <c r="C16" s="9">
        <v>217.96</v>
      </c>
      <c r="D16" s="2" t="s">
        <v>8</v>
      </c>
      <c r="E16" s="17">
        <f>SUM(C15:C17)</f>
        <v>2441.21</v>
      </c>
      <c r="F16" s="17">
        <f>SUM(C15:C17)</f>
        <v>2441.21</v>
      </c>
    </row>
    <row r="17" spans="1:6" s="5" customFormat="1" ht="15.75" thickBot="1">
      <c r="A17" s="14">
        <v>40170</v>
      </c>
      <c r="B17" s="7" t="s">
        <v>34</v>
      </c>
      <c r="C17" s="15">
        <v>765.29</v>
      </c>
      <c r="D17" s="7" t="s">
        <v>20</v>
      </c>
      <c r="E17" s="6"/>
      <c r="F17" s="6"/>
    </row>
    <row r="18" spans="1:6" s="5" customFormat="1">
      <c r="A18" s="10">
        <v>40191</v>
      </c>
      <c r="B18" s="13" t="s">
        <v>26</v>
      </c>
      <c r="C18" s="12">
        <v>80.75</v>
      </c>
      <c r="D18" s="13" t="s">
        <v>8</v>
      </c>
      <c r="E18" s="16" t="s">
        <v>33</v>
      </c>
      <c r="F18" s="16" t="s">
        <v>33</v>
      </c>
    </row>
    <row r="19" spans="1:6" s="5" customFormat="1">
      <c r="A19" s="1">
        <v>40192</v>
      </c>
      <c r="B19" s="2" t="s">
        <v>25</v>
      </c>
      <c r="C19" s="9">
        <v>587.94000000000005</v>
      </c>
      <c r="D19" s="2" t="s">
        <v>20</v>
      </c>
      <c r="E19" s="17">
        <f>SUM(C18:C23)</f>
        <v>2081.7600000000002</v>
      </c>
      <c r="F19" s="17">
        <f>SUM(C18:C21,C23)</f>
        <v>1341.67</v>
      </c>
    </row>
    <row r="20" spans="1:6" s="5" customFormat="1">
      <c r="A20" s="1">
        <v>40194</v>
      </c>
      <c r="B20" s="2" t="s">
        <v>24</v>
      </c>
      <c r="C20" s="9">
        <v>122.54</v>
      </c>
      <c r="D20" s="2" t="s">
        <v>8</v>
      </c>
      <c r="E20" s="3"/>
      <c r="F20" s="3"/>
    </row>
    <row r="21" spans="1:6" s="5" customFormat="1">
      <c r="A21" s="1">
        <v>40199</v>
      </c>
      <c r="B21" s="2" t="s">
        <v>23</v>
      </c>
      <c r="C21" s="9">
        <v>297.64999999999998</v>
      </c>
      <c r="D21" s="2" t="s">
        <v>8</v>
      </c>
      <c r="E21" s="3"/>
      <c r="F21" s="3"/>
    </row>
    <row r="22" spans="1:6" s="5" customFormat="1">
      <c r="A22" s="1">
        <v>40205</v>
      </c>
      <c r="B22" s="2" t="s">
        <v>22</v>
      </c>
      <c r="C22" s="31">
        <v>740.09</v>
      </c>
      <c r="D22" s="2" t="s">
        <v>4</v>
      </c>
      <c r="E22" s="3"/>
      <c r="F22" s="3"/>
    </row>
    <row r="23" spans="1:6" s="5" customFormat="1" ht="15.75" thickBot="1">
      <c r="A23" s="14">
        <v>40208</v>
      </c>
      <c r="B23" s="7" t="s">
        <v>21</v>
      </c>
      <c r="C23" s="15">
        <v>252.79</v>
      </c>
      <c r="D23" s="7" t="s">
        <v>8</v>
      </c>
      <c r="E23" s="6"/>
      <c r="F23" s="6"/>
    </row>
    <row r="24" spans="1:6" s="5" customFormat="1">
      <c r="A24" s="10">
        <v>40214</v>
      </c>
      <c r="B24" s="21">
        <v>40213</v>
      </c>
      <c r="C24" s="12">
        <v>43.55</v>
      </c>
      <c r="D24" s="13" t="s">
        <v>20</v>
      </c>
      <c r="E24" s="16" t="s">
        <v>32</v>
      </c>
      <c r="F24" s="16" t="s">
        <v>32</v>
      </c>
    </row>
    <row r="25" spans="1:6" s="5" customFormat="1">
      <c r="A25" s="1">
        <v>40214</v>
      </c>
      <c r="B25" s="2" t="s">
        <v>19</v>
      </c>
      <c r="C25" s="9">
        <v>210.13</v>
      </c>
      <c r="D25" s="2" t="s">
        <v>8</v>
      </c>
      <c r="E25" s="17">
        <f>SUM(C24:C30)</f>
        <v>2093.21</v>
      </c>
      <c r="F25" s="17">
        <f>SUM(C24:C27,C29:C30)</f>
        <v>1353.12</v>
      </c>
    </row>
    <row r="26" spans="1:6" s="5" customFormat="1">
      <c r="A26" s="1">
        <v>40227</v>
      </c>
      <c r="B26" s="2" t="s">
        <v>18</v>
      </c>
      <c r="C26" s="9">
        <v>234.53</v>
      </c>
      <c r="D26" s="2" t="s">
        <v>8</v>
      </c>
      <c r="E26" s="3"/>
      <c r="F26" s="3"/>
    </row>
    <row r="27" spans="1:6" s="5" customFormat="1">
      <c r="A27" s="1">
        <v>40229</v>
      </c>
      <c r="B27" s="2" t="s">
        <v>13</v>
      </c>
      <c r="C27" s="9">
        <v>143.1</v>
      </c>
      <c r="D27" s="2" t="s">
        <v>8</v>
      </c>
      <c r="E27" s="3"/>
      <c r="F27" s="3"/>
    </row>
    <row r="28" spans="1:6" s="5" customFormat="1">
      <c r="A28" s="1">
        <v>40236</v>
      </c>
      <c r="B28" s="2" t="s">
        <v>12</v>
      </c>
      <c r="C28" s="31">
        <v>740.09</v>
      </c>
      <c r="D28" s="2" t="s">
        <v>4</v>
      </c>
      <c r="E28" s="3"/>
      <c r="F28" s="3"/>
    </row>
    <row r="29" spans="1:6" s="5" customFormat="1">
      <c r="A29" s="1">
        <v>40236</v>
      </c>
      <c r="B29" s="2" t="s">
        <v>14</v>
      </c>
      <c r="C29" s="9">
        <v>277.45999999999998</v>
      </c>
      <c r="D29" s="2" t="s">
        <v>10</v>
      </c>
      <c r="E29" s="3"/>
      <c r="F29" s="3"/>
    </row>
    <row r="30" spans="1:6" s="5" customFormat="1" ht="15.75" thickBot="1">
      <c r="A30" s="14">
        <v>40236</v>
      </c>
      <c r="B30" s="7" t="s">
        <v>15</v>
      </c>
      <c r="C30" s="15">
        <v>444.35</v>
      </c>
      <c r="D30" s="7" t="s">
        <v>8</v>
      </c>
      <c r="E30" s="6"/>
      <c r="F30" s="6"/>
    </row>
    <row r="31" spans="1:6" s="5" customFormat="1">
      <c r="A31" s="10">
        <v>40250</v>
      </c>
      <c r="B31" s="10">
        <v>40249</v>
      </c>
      <c r="C31" s="12">
        <v>40</v>
      </c>
      <c r="D31" s="13" t="s">
        <v>11</v>
      </c>
      <c r="E31" s="16" t="s">
        <v>31</v>
      </c>
      <c r="F31" s="16" t="s">
        <v>31</v>
      </c>
    </row>
    <row r="32" spans="1:6" s="5" customFormat="1">
      <c r="A32" s="1">
        <v>40260</v>
      </c>
      <c r="B32" s="1" t="s">
        <v>16</v>
      </c>
      <c r="C32" s="9">
        <v>330.86</v>
      </c>
      <c r="D32" s="2" t="s">
        <v>10</v>
      </c>
      <c r="E32" s="17">
        <f>SUM(C31:C33)</f>
        <v>1684.1799999999998</v>
      </c>
      <c r="F32" s="17">
        <f>SUM(C31:C33)</f>
        <v>1684.1799999999998</v>
      </c>
    </row>
    <row r="33" spans="1:6" s="5" customFormat="1" ht="15.75" thickBot="1">
      <c r="A33" s="14">
        <v>40265</v>
      </c>
      <c r="B33" s="14" t="s">
        <v>9</v>
      </c>
      <c r="C33" s="15">
        <v>1313.32</v>
      </c>
      <c r="D33" s="7" t="s">
        <v>4</v>
      </c>
      <c r="E33" s="6"/>
      <c r="F33" s="6"/>
    </row>
    <row r="34" spans="1:6" s="5" customFormat="1">
      <c r="A34" s="10">
        <v>40284</v>
      </c>
      <c r="B34" s="13" t="s">
        <v>17</v>
      </c>
      <c r="C34" s="12">
        <v>138.52000000000001</v>
      </c>
      <c r="D34" s="13" t="s">
        <v>8</v>
      </c>
      <c r="E34" s="16" t="s">
        <v>30</v>
      </c>
      <c r="F34" s="16" t="s">
        <v>30</v>
      </c>
    </row>
    <row r="35" spans="1:6" s="5" customFormat="1">
      <c r="A35" s="1">
        <v>40290</v>
      </c>
      <c r="B35" s="2" t="s">
        <v>27</v>
      </c>
      <c r="C35" s="9">
        <v>263.12</v>
      </c>
      <c r="D35" s="3" t="s">
        <v>8</v>
      </c>
      <c r="E35" s="17">
        <f>SUM(C34:C36)</f>
        <v>1141.73</v>
      </c>
      <c r="F35" s="17">
        <f>SUM(C34:C35)</f>
        <v>401.64</v>
      </c>
    </row>
    <row r="36" spans="1:6" s="5" customFormat="1" ht="15.75" thickBot="1">
      <c r="A36" s="14">
        <v>40296</v>
      </c>
      <c r="B36" s="7" t="s">
        <v>7</v>
      </c>
      <c r="C36" s="30">
        <v>740.09</v>
      </c>
      <c r="D36" s="3" t="s">
        <v>4</v>
      </c>
      <c r="E36" s="6"/>
      <c r="F36" s="6"/>
    </row>
    <row r="37" spans="1:6" s="5" customFormat="1">
      <c r="A37" s="10">
        <v>40324</v>
      </c>
      <c r="B37" s="11">
        <v>40323</v>
      </c>
      <c r="C37" s="12">
        <v>114.85</v>
      </c>
      <c r="D37" s="4" t="s">
        <v>5</v>
      </c>
      <c r="E37" s="16" t="s">
        <v>29</v>
      </c>
      <c r="F37" s="16" t="s">
        <v>29</v>
      </c>
    </row>
    <row r="38" spans="1:6" s="5" customFormat="1">
      <c r="A38" s="1">
        <v>40325</v>
      </c>
      <c r="B38" s="8" t="s">
        <v>6</v>
      </c>
      <c r="C38" s="33">
        <v>740.09</v>
      </c>
      <c r="D38" s="3" t="s">
        <v>4</v>
      </c>
      <c r="E38" s="17">
        <f>SUM(C37:C39)</f>
        <v>1255.8700000000001</v>
      </c>
      <c r="F38" s="17">
        <f>SUM(C37,C39)</f>
        <v>515.78</v>
      </c>
    </row>
    <row r="39" spans="1:6" s="5" customFormat="1" ht="15.75" thickBot="1">
      <c r="A39" s="14">
        <v>40327</v>
      </c>
      <c r="B39" s="7" t="s">
        <v>53</v>
      </c>
      <c r="C39" s="34">
        <v>400.93</v>
      </c>
      <c r="D39" s="6" t="s">
        <v>54</v>
      </c>
      <c r="E39" s="18"/>
      <c r="F39" s="18"/>
    </row>
    <row r="40" spans="1:6">
      <c r="A40" s="10">
        <v>40354</v>
      </c>
      <c r="B40" s="11" t="s">
        <v>57</v>
      </c>
      <c r="C40" s="4">
        <v>239.26</v>
      </c>
      <c r="D40" s="4" t="s">
        <v>10</v>
      </c>
      <c r="E40" s="16" t="s">
        <v>60</v>
      </c>
      <c r="F40" s="16" t="s">
        <v>60</v>
      </c>
    </row>
    <row r="41" spans="1:6">
      <c r="A41" s="1">
        <v>40355</v>
      </c>
      <c r="B41" s="20" t="s">
        <v>58</v>
      </c>
      <c r="C41" s="3">
        <v>397.36</v>
      </c>
      <c r="D41" s="3" t="s">
        <v>8</v>
      </c>
      <c r="E41" s="17">
        <f>SUM(C40:C42)</f>
        <v>1376.71</v>
      </c>
      <c r="F41" s="17">
        <f>SUM(C40,C41)</f>
        <v>636.62</v>
      </c>
    </row>
    <row r="42" spans="1:6" ht="15.75" thickBot="1">
      <c r="A42" s="14">
        <v>40359</v>
      </c>
      <c r="B42" s="7" t="s">
        <v>59</v>
      </c>
      <c r="C42" s="30">
        <v>740.09</v>
      </c>
      <c r="D42" s="6" t="s">
        <v>4</v>
      </c>
      <c r="E42" s="6"/>
      <c r="F42" s="6"/>
    </row>
    <row r="43" spans="1:6">
      <c r="A43" s="10">
        <v>40375</v>
      </c>
      <c r="B43" s="11">
        <v>40373</v>
      </c>
      <c r="C43" s="4">
        <v>357.47</v>
      </c>
      <c r="D43" s="4" t="s">
        <v>61</v>
      </c>
      <c r="E43" s="16" t="s">
        <v>62</v>
      </c>
      <c r="F43" s="16" t="s">
        <v>62</v>
      </c>
    </row>
    <row r="44" spans="1:6">
      <c r="A44" s="1">
        <v>40386</v>
      </c>
      <c r="B44" s="20" t="s">
        <v>70</v>
      </c>
      <c r="C44" s="33">
        <v>740.09</v>
      </c>
      <c r="D44" s="3" t="s">
        <v>4</v>
      </c>
      <c r="E44" s="17">
        <f>SUM(C43:C45)</f>
        <v>1360.55</v>
      </c>
      <c r="F44" s="17">
        <f>SUM(C43,C45)</f>
        <v>620.46</v>
      </c>
    </row>
    <row r="45" spans="1:6" ht="15.75" thickBot="1">
      <c r="A45" s="14">
        <v>40390</v>
      </c>
      <c r="B45" s="7" t="s">
        <v>63</v>
      </c>
      <c r="C45" s="6">
        <v>262.99</v>
      </c>
      <c r="D45" s="6" t="s">
        <v>8</v>
      </c>
      <c r="E45" s="6"/>
      <c r="F45" s="6"/>
    </row>
    <row r="46" spans="1:6">
      <c r="A46" s="10">
        <v>40397</v>
      </c>
      <c r="B46" s="11" t="s">
        <v>67</v>
      </c>
      <c r="C46" s="4">
        <v>218</v>
      </c>
      <c r="D46" s="4" t="s">
        <v>8</v>
      </c>
      <c r="E46" s="16" t="s">
        <v>64</v>
      </c>
      <c r="F46" s="16" t="s">
        <v>64</v>
      </c>
    </row>
    <row r="47" spans="1:6">
      <c r="A47" s="1">
        <v>40401</v>
      </c>
      <c r="B47" s="20" t="s">
        <v>66</v>
      </c>
      <c r="C47" s="3">
        <v>369.85</v>
      </c>
      <c r="D47" s="3" t="s">
        <v>54</v>
      </c>
      <c r="E47" s="17">
        <f>SUM(C46:C50)</f>
        <v>2026.1399999999999</v>
      </c>
      <c r="F47" s="17">
        <f>SUM(C46:C49)</f>
        <v>1286.05</v>
      </c>
    </row>
    <row r="48" spans="1:6">
      <c r="A48" s="1">
        <v>40404</v>
      </c>
      <c r="B48" s="2" t="s">
        <v>65</v>
      </c>
      <c r="C48" s="3">
        <v>319.37</v>
      </c>
      <c r="D48" s="3" t="s">
        <v>8</v>
      </c>
      <c r="E48" s="3"/>
      <c r="F48" s="3"/>
    </row>
    <row r="49" spans="1:6">
      <c r="A49" s="1">
        <v>40409</v>
      </c>
      <c r="B49" s="2" t="s">
        <v>68</v>
      </c>
      <c r="C49" s="38">
        <v>378.83</v>
      </c>
      <c r="D49" s="38" t="s">
        <v>54</v>
      </c>
      <c r="E49" s="41"/>
      <c r="F49" s="41"/>
    </row>
    <row r="50" spans="1:6" ht="15.75" thickBot="1">
      <c r="A50" s="14">
        <v>40415</v>
      </c>
      <c r="B50" s="7" t="s">
        <v>69</v>
      </c>
      <c r="C50" s="39">
        <v>740.09</v>
      </c>
      <c r="D50" s="40" t="s">
        <v>4</v>
      </c>
      <c r="E50" s="42"/>
      <c r="F50" s="42"/>
    </row>
    <row r="51" spans="1:6" ht="23.25" customHeight="1" thickBot="1">
      <c r="A51" s="43">
        <v>40445</v>
      </c>
      <c r="B51" s="44" t="s">
        <v>71</v>
      </c>
      <c r="C51" s="45">
        <v>740.09</v>
      </c>
      <c r="D51" s="46" t="s">
        <v>4</v>
      </c>
      <c r="E51" s="47" t="s">
        <v>76</v>
      </c>
      <c r="F51" s="47" t="s">
        <v>77</v>
      </c>
    </row>
    <row r="52" spans="1:6">
      <c r="A52" s="10">
        <v>40460</v>
      </c>
      <c r="B52" s="11" t="s">
        <v>72</v>
      </c>
      <c r="C52" s="4">
        <v>172.03</v>
      </c>
      <c r="D52" s="13" t="s">
        <v>8</v>
      </c>
      <c r="E52" s="16" t="s">
        <v>46</v>
      </c>
      <c r="F52" s="52" t="s">
        <v>46</v>
      </c>
    </row>
    <row r="53" spans="1:6">
      <c r="A53" s="1">
        <v>40466</v>
      </c>
      <c r="B53" s="2" t="s">
        <v>73</v>
      </c>
      <c r="C53" s="3">
        <v>210.67</v>
      </c>
      <c r="D53" s="2" t="s">
        <v>10</v>
      </c>
      <c r="E53" s="17">
        <f>SUM(C52:C56)</f>
        <v>2269.63</v>
      </c>
      <c r="F53" s="53">
        <f>C52+C53+C54+C56</f>
        <v>1529.54</v>
      </c>
    </row>
    <row r="54" spans="1:6">
      <c r="A54" s="1">
        <v>40472</v>
      </c>
      <c r="B54" s="2" t="s">
        <v>74</v>
      </c>
      <c r="C54" s="38">
        <v>684.65</v>
      </c>
      <c r="D54" s="48" t="s">
        <v>8</v>
      </c>
      <c r="E54" s="41"/>
      <c r="F54" s="49"/>
    </row>
    <row r="55" spans="1:6">
      <c r="A55" s="1">
        <v>40476</v>
      </c>
      <c r="B55" s="2" t="s">
        <v>75</v>
      </c>
      <c r="C55" s="54">
        <v>740.09</v>
      </c>
      <c r="D55" s="48" t="s">
        <v>4</v>
      </c>
      <c r="E55" s="41"/>
      <c r="F55" s="49"/>
    </row>
    <row r="56" spans="1:6" ht="15.75" thickBot="1">
      <c r="A56" s="14">
        <v>40481</v>
      </c>
      <c r="B56" s="50" t="s">
        <v>78</v>
      </c>
      <c r="C56" s="55">
        <v>462.19</v>
      </c>
      <c r="D56" s="50" t="s">
        <v>8</v>
      </c>
      <c r="E56" s="42"/>
      <c r="F56" s="51"/>
    </row>
    <row r="57" spans="1:6">
      <c r="A57" s="10">
        <v>40488</v>
      </c>
      <c r="B57" s="10" t="s">
        <v>79</v>
      </c>
      <c r="C57" s="12">
        <v>216.2</v>
      </c>
      <c r="D57" s="10" t="s">
        <v>10</v>
      </c>
      <c r="E57" s="16" t="s">
        <v>41</v>
      </c>
      <c r="F57" s="16" t="s">
        <v>41</v>
      </c>
    </row>
    <row r="58" spans="1:6">
      <c r="A58" s="1">
        <v>40500</v>
      </c>
      <c r="B58" s="2" t="s">
        <v>80</v>
      </c>
      <c r="C58" s="38">
        <v>254.44</v>
      </c>
      <c r="D58" s="48" t="s">
        <v>8</v>
      </c>
      <c r="E58" s="17">
        <f>SUM(C57:C60)</f>
        <v>1415.81</v>
      </c>
      <c r="F58" s="17">
        <f>SUM(C57:C58)</f>
        <v>470.64</v>
      </c>
    </row>
    <row r="59" spans="1:6" ht="15.75" thickBot="1">
      <c r="A59" s="14">
        <v>40505</v>
      </c>
      <c r="B59" s="7" t="s">
        <v>81</v>
      </c>
      <c r="C59" s="56">
        <v>740.09</v>
      </c>
      <c r="D59" s="50" t="s">
        <v>4</v>
      </c>
      <c r="E59" s="42"/>
      <c r="F59" s="42"/>
    </row>
    <row r="60" spans="1:6">
      <c r="A60" s="21">
        <v>40516</v>
      </c>
      <c r="B60" s="4" t="s">
        <v>82</v>
      </c>
      <c r="C60" s="59">
        <v>205.08</v>
      </c>
      <c r="D60" s="59" t="s">
        <v>8</v>
      </c>
      <c r="E60" s="57" t="s">
        <v>38</v>
      </c>
      <c r="F60" s="16" t="s">
        <v>38</v>
      </c>
    </row>
    <row r="61" spans="1:6">
      <c r="A61" s="20">
        <v>40529</v>
      </c>
      <c r="B61" s="38" t="s">
        <v>83</v>
      </c>
      <c r="C61" s="38">
        <v>197.44</v>
      </c>
      <c r="D61" s="38" t="s">
        <v>8</v>
      </c>
      <c r="E61" s="58">
        <f>SUM(C60:C64)</f>
        <v>2169.25</v>
      </c>
      <c r="F61" s="17">
        <f>SUM(C60:C63)</f>
        <v>1189.1600000000001</v>
      </c>
    </row>
    <row r="62" spans="1:6">
      <c r="A62" s="20">
        <v>40532</v>
      </c>
      <c r="B62" s="38" t="s">
        <v>84</v>
      </c>
      <c r="C62" s="38">
        <v>481.95</v>
      </c>
      <c r="D62" s="38" t="s">
        <v>54</v>
      </c>
      <c r="E62" s="60"/>
      <c r="F62" s="41"/>
    </row>
    <row r="63" spans="1:6">
      <c r="A63" s="20">
        <v>40537</v>
      </c>
      <c r="B63" s="38" t="s">
        <v>85</v>
      </c>
      <c r="C63" s="38">
        <v>304.69</v>
      </c>
      <c r="D63" s="38" t="s">
        <v>8</v>
      </c>
      <c r="E63" s="60"/>
      <c r="F63" s="41"/>
    </row>
    <row r="64" spans="1:6" ht="15.75" thickBot="1">
      <c r="A64" s="61">
        <v>40907</v>
      </c>
      <c r="B64" s="40" t="s">
        <v>86</v>
      </c>
      <c r="C64" s="40">
        <v>980.09</v>
      </c>
      <c r="D64" s="40" t="s">
        <v>4</v>
      </c>
      <c r="E64" s="62"/>
      <c r="F64" s="42"/>
    </row>
  </sheetData>
  <autoFilter ref="D1:D66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opLeftCell="A28" workbookViewId="0">
      <selection activeCell="E55" sqref="E55"/>
    </sheetView>
  </sheetViews>
  <sheetFormatPr defaultRowHeight="15"/>
  <cols>
    <col min="1" max="1" width="24.42578125" customWidth="1"/>
    <col min="2" max="2" width="31.85546875" customWidth="1"/>
    <col min="3" max="3" width="21.140625" customWidth="1"/>
    <col min="4" max="4" width="32.5703125" customWidth="1"/>
    <col min="5" max="5" width="21.140625" customWidth="1"/>
    <col min="6" max="6" width="25" customWidth="1"/>
    <col min="7" max="7" width="28.7109375" customWidth="1"/>
    <col min="8" max="8" width="28.28515625" customWidth="1"/>
  </cols>
  <sheetData>
    <row r="1" spans="1:6" ht="15.75" thickBot="1">
      <c r="A1" s="25" t="s">
        <v>2</v>
      </c>
      <c r="B1" s="26" t="s">
        <v>3</v>
      </c>
      <c r="C1" s="27" t="s">
        <v>0</v>
      </c>
      <c r="D1" s="26" t="s">
        <v>1</v>
      </c>
      <c r="E1" s="28" t="s">
        <v>28</v>
      </c>
      <c r="F1" s="32" t="s">
        <v>52</v>
      </c>
    </row>
    <row r="2" spans="1:6">
      <c r="A2" s="21">
        <v>40563</v>
      </c>
      <c r="B2" s="4" t="s">
        <v>87</v>
      </c>
      <c r="C2" s="74">
        <v>215.63</v>
      </c>
      <c r="D2" s="4" t="s">
        <v>10</v>
      </c>
      <c r="E2" s="16" t="s">
        <v>33</v>
      </c>
      <c r="F2" s="16" t="s">
        <v>33</v>
      </c>
    </row>
    <row r="3" spans="1:6">
      <c r="A3" s="20">
        <v>40565</v>
      </c>
      <c r="B3" s="1" t="s">
        <v>88</v>
      </c>
      <c r="C3" s="75">
        <v>740.09</v>
      </c>
      <c r="D3" s="3" t="s">
        <v>4</v>
      </c>
      <c r="E3" s="17">
        <f>SUM(C2:C4)</f>
        <v>1354.28</v>
      </c>
      <c r="F3" s="17">
        <f>SUM(C2+C4)</f>
        <v>614.19000000000005</v>
      </c>
    </row>
    <row r="4" spans="1:6" ht="15.75" thickBot="1">
      <c r="A4" s="22">
        <v>40571</v>
      </c>
      <c r="B4" s="14" t="s">
        <v>89</v>
      </c>
      <c r="C4" s="76">
        <v>398.56</v>
      </c>
      <c r="D4" s="6" t="s">
        <v>8</v>
      </c>
      <c r="E4" s="63"/>
      <c r="F4" s="63"/>
    </row>
    <row r="5" spans="1:6">
      <c r="A5" s="65">
        <v>40578</v>
      </c>
      <c r="B5" s="4" t="s">
        <v>90</v>
      </c>
      <c r="C5" s="77">
        <v>147.72999999999999</v>
      </c>
      <c r="D5" s="59" t="s">
        <v>10</v>
      </c>
      <c r="E5" s="57" t="s">
        <v>32</v>
      </c>
      <c r="F5" s="16" t="s">
        <v>32</v>
      </c>
    </row>
    <row r="6" spans="1:6">
      <c r="A6" s="64">
        <v>40579</v>
      </c>
      <c r="B6" s="1" t="s">
        <v>91</v>
      </c>
      <c r="C6" s="78">
        <v>238.39</v>
      </c>
      <c r="D6" s="38" t="s">
        <v>8</v>
      </c>
      <c r="E6" s="17">
        <f>SUM(C5:C11)</f>
        <v>2825.9</v>
      </c>
      <c r="F6" s="23">
        <f>SUM(C5:C9)+C11</f>
        <v>2085.81</v>
      </c>
    </row>
    <row r="7" spans="1:6">
      <c r="A7" s="64">
        <v>40589</v>
      </c>
      <c r="B7" s="1" t="s">
        <v>92</v>
      </c>
      <c r="C7" s="78">
        <v>587.78</v>
      </c>
      <c r="D7" s="38" t="s">
        <v>8</v>
      </c>
      <c r="E7" s="69"/>
      <c r="F7" s="41"/>
    </row>
    <row r="8" spans="1:6">
      <c r="A8" s="64">
        <v>40589</v>
      </c>
      <c r="B8" s="3" t="s">
        <v>93</v>
      </c>
      <c r="C8" s="78">
        <v>350.57</v>
      </c>
      <c r="D8" s="38" t="s">
        <v>10</v>
      </c>
      <c r="E8" s="69"/>
      <c r="F8" s="41"/>
    </row>
    <row r="9" spans="1:6">
      <c r="A9" s="64">
        <v>40596</v>
      </c>
      <c r="B9" s="66" t="s">
        <v>94</v>
      </c>
      <c r="C9" s="79">
        <v>372.96</v>
      </c>
      <c r="D9" s="38" t="s">
        <v>8</v>
      </c>
      <c r="E9" s="69"/>
      <c r="F9" s="41"/>
    </row>
    <row r="10" spans="1:6">
      <c r="A10" s="64">
        <v>40596</v>
      </c>
      <c r="B10" s="66" t="s">
        <v>97</v>
      </c>
      <c r="C10" s="75">
        <v>740.09</v>
      </c>
      <c r="D10" s="38" t="s">
        <v>4</v>
      </c>
      <c r="E10" s="60"/>
      <c r="F10" s="41"/>
    </row>
    <row r="11" spans="1:6" ht="15.75" thickBot="1">
      <c r="A11" s="67">
        <v>40600</v>
      </c>
      <c r="B11" s="68" t="s">
        <v>95</v>
      </c>
      <c r="C11" s="80">
        <v>388.38</v>
      </c>
      <c r="D11" s="40" t="s">
        <v>8</v>
      </c>
      <c r="E11" s="62"/>
      <c r="F11" s="42"/>
    </row>
    <row r="12" spans="1:6">
      <c r="A12" s="65">
        <v>40605</v>
      </c>
      <c r="B12" s="70" t="s">
        <v>96</v>
      </c>
      <c r="C12" s="81">
        <v>214.06</v>
      </c>
      <c r="D12" s="59" t="s">
        <v>10</v>
      </c>
      <c r="E12" s="16" t="s">
        <v>31</v>
      </c>
      <c r="F12" s="52" t="s">
        <v>31</v>
      </c>
    </row>
    <row r="13" spans="1:6">
      <c r="A13" s="64">
        <v>40621</v>
      </c>
      <c r="B13" s="66" t="s">
        <v>98</v>
      </c>
      <c r="C13" s="79">
        <v>923.27</v>
      </c>
      <c r="D13" s="38" t="s">
        <v>8</v>
      </c>
      <c r="E13" s="23">
        <f>SUM(C12:C14)</f>
        <v>1877.42</v>
      </c>
      <c r="F13" s="71">
        <f>SUM(C12:C13)</f>
        <v>1137.33</v>
      </c>
    </row>
    <row r="14" spans="1:6" ht="15.75" thickBot="1">
      <c r="A14" s="67">
        <v>40625</v>
      </c>
      <c r="B14" s="68" t="s">
        <v>99</v>
      </c>
      <c r="C14" s="75">
        <v>740.09</v>
      </c>
      <c r="D14" s="40" t="s">
        <v>4</v>
      </c>
      <c r="E14" s="42"/>
      <c r="F14" s="51"/>
    </row>
    <row r="15" spans="1:6">
      <c r="A15" s="65">
        <v>40642</v>
      </c>
      <c r="B15" s="70" t="s">
        <v>100</v>
      </c>
      <c r="C15" s="81">
        <v>202.43</v>
      </c>
      <c r="D15" s="59" t="s">
        <v>101</v>
      </c>
      <c r="E15" s="57" t="s">
        <v>30</v>
      </c>
      <c r="F15" s="16" t="s">
        <v>30</v>
      </c>
    </row>
    <row r="16" spans="1:6" ht="15.75" thickBot="1">
      <c r="A16" s="64">
        <v>40655</v>
      </c>
      <c r="B16" s="68" t="s">
        <v>102</v>
      </c>
      <c r="C16" s="75">
        <v>740.09</v>
      </c>
      <c r="D16" s="40" t="s">
        <v>4</v>
      </c>
      <c r="E16" s="72">
        <f>SUM(C15:C16)</f>
        <v>942.52</v>
      </c>
      <c r="F16" s="73">
        <f>SUM(C15)</f>
        <v>202.43</v>
      </c>
    </row>
    <row r="17" spans="1:7">
      <c r="A17" s="70">
        <v>40677</v>
      </c>
      <c r="B17" s="70" t="s">
        <v>103</v>
      </c>
      <c r="C17" s="81">
        <v>974.04</v>
      </c>
      <c r="D17" s="59" t="s">
        <v>8</v>
      </c>
      <c r="E17" s="16" t="s">
        <v>29</v>
      </c>
      <c r="F17" s="52" t="s">
        <v>29</v>
      </c>
    </row>
    <row r="18" spans="1:7">
      <c r="A18" s="64">
        <v>40685</v>
      </c>
      <c r="B18" s="66" t="s">
        <v>104</v>
      </c>
      <c r="C18" s="75">
        <v>740.09</v>
      </c>
      <c r="D18" s="38" t="s">
        <v>4</v>
      </c>
      <c r="E18" s="23">
        <f>SUM(C17:C19)</f>
        <v>2134.59</v>
      </c>
      <c r="F18" s="23">
        <f>SUM(C17+C19)</f>
        <v>1394.5</v>
      </c>
    </row>
    <row r="19" spans="1:7" ht="15.75" thickBot="1">
      <c r="A19" s="67">
        <v>40688</v>
      </c>
      <c r="B19" s="68" t="s">
        <v>105</v>
      </c>
      <c r="C19" s="80">
        <v>420.46</v>
      </c>
      <c r="D19" s="40" t="s">
        <v>8</v>
      </c>
      <c r="E19" s="42"/>
      <c r="F19" s="51"/>
    </row>
    <row r="20" spans="1:7">
      <c r="A20" s="65">
        <v>40704</v>
      </c>
      <c r="B20" s="70" t="s">
        <v>106</v>
      </c>
      <c r="C20" s="81">
        <v>100.31</v>
      </c>
      <c r="D20" s="59" t="s">
        <v>107</v>
      </c>
      <c r="E20" s="57" t="s">
        <v>60</v>
      </c>
      <c r="F20" s="16" t="s">
        <v>60</v>
      </c>
    </row>
    <row r="21" spans="1:7">
      <c r="A21" s="64">
        <v>40705</v>
      </c>
      <c r="B21" s="66" t="s">
        <v>108</v>
      </c>
      <c r="C21" s="79">
        <v>442.2</v>
      </c>
      <c r="D21" s="38" t="s">
        <v>8</v>
      </c>
      <c r="E21" s="23">
        <f>SUM(C20:C23)</f>
        <v>2013.46</v>
      </c>
      <c r="F21" s="23">
        <f>SUM(C20:C21)+C23</f>
        <v>1168.72</v>
      </c>
    </row>
    <row r="22" spans="1:7">
      <c r="A22" s="64">
        <v>40715</v>
      </c>
      <c r="B22" s="66" t="s">
        <v>109</v>
      </c>
      <c r="C22" s="75">
        <v>844.74</v>
      </c>
      <c r="D22" s="38" t="s">
        <v>4</v>
      </c>
      <c r="E22" s="69"/>
      <c r="F22" s="41"/>
    </row>
    <row r="23" spans="1:7" ht="15.75" thickBot="1">
      <c r="A23" s="67">
        <v>40716</v>
      </c>
      <c r="B23" s="68" t="s">
        <v>110</v>
      </c>
      <c r="C23" s="80">
        <v>626.21</v>
      </c>
      <c r="D23" s="40" t="s">
        <v>8</v>
      </c>
      <c r="E23" s="62"/>
      <c r="F23" s="42"/>
    </row>
    <row r="24" spans="1:7">
      <c r="A24" s="65">
        <v>40731</v>
      </c>
      <c r="B24" s="70" t="s">
        <v>111</v>
      </c>
      <c r="C24" s="81">
        <v>574</v>
      </c>
      <c r="D24" s="59" t="s">
        <v>8</v>
      </c>
      <c r="E24" s="57" t="s">
        <v>62</v>
      </c>
      <c r="F24" s="16" t="s">
        <v>62</v>
      </c>
      <c r="G24" s="83" t="s">
        <v>55</v>
      </c>
    </row>
    <row r="25" spans="1:7">
      <c r="A25" s="64">
        <v>40733</v>
      </c>
      <c r="B25" s="66" t="s">
        <v>112</v>
      </c>
      <c r="C25" s="79">
        <v>111.94</v>
      </c>
      <c r="D25" s="38" t="s">
        <v>8</v>
      </c>
      <c r="E25" s="82">
        <f>SUM(C24:C30)</f>
        <v>2475.5700000000002</v>
      </c>
      <c r="F25" s="23">
        <f>SUM(C24:C27)+SUM(C29:C30)</f>
        <v>1735.48</v>
      </c>
      <c r="G25" s="35">
        <f>SUM(E3+E6+E13+E16+E18+E21+E25+E34+E44+E50+E53)/12</f>
        <v>2078.8724999999999</v>
      </c>
    </row>
    <row r="26" spans="1:7">
      <c r="A26" s="64">
        <v>40733</v>
      </c>
      <c r="B26" s="66" t="s">
        <v>112</v>
      </c>
      <c r="C26" s="79">
        <v>134.16999999999999</v>
      </c>
      <c r="D26" s="38" t="s">
        <v>113</v>
      </c>
      <c r="E26" s="60"/>
      <c r="F26" s="41"/>
      <c r="G26" s="84" t="s">
        <v>56</v>
      </c>
    </row>
    <row r="27" spans="1:7">
      <c r="A27" s="64">
        <v>40739</v>
      </c>
      <c r="B27" s="66" t="s">
        <v>114</v>
      </c>
      <c r="C27" s="79">
        <v>125.26</v>
      </c>
      <c r="D27" s="38" t="s">
        <v>8</v>
      </c>
      <c r="E27" s="60"/>
      <c r="F27" s="41"/>
      <c r="G27" s="35">
        <f>SUM(F3+F6+F13+F16+F18+F21+F25+F34+F44+F50+F53)/12</f>
        <v>1178.9775</v>
      </c>
    </row>
    <row r="28" spans="1:7">
      <c r="A28" s="64">
        <v>40745</v>
      </c>
      <c r="B28" s="66" t="s">
        <v>115</v>
      </c>
      <c r="C28" s="75">
        <v>740.09</v>
      </c>
      <c r="D28" s="38" t="s">
        <v>4</v>
      </c>
      <c r="E28" s="60"/>
      <c r="F28" s="41"/>
    </row>
    <row r="29" spans="1:7">
      <c r="A29" s="64">
        <v>40747</v>
      </c>
      <c r="B29" s="66" t="s">
        <v>116</v>
      </c>
      <c r="C29" s="79">
        <v>470.63</v>
      </c>
      <c r="D29" s="38" t="s">
        <v>8</v>
      </c>
      <c r="E29" s="60"/>
      <c r="F29" s="41"/>
    </row>
    <row r="30" spans="1:7" ht="15.75" thickBot="1">
      <c r="A30" s="67">
        <v>40747</v>
      </c>
      <c r="B30" s="68" t="s">
        <v>117</v>
      </c>
      <c r="C30" s="80">
        <v>319.48</v>
      </c>
      <c r="D30" s="40" t="s">
        <v>54</v>
      </c>
      <c r="E30" s="62"/>
      <c r="F30" s="42"/>
    </row>
    <row r="31" spans="1:7">
      <c r="A31" s="65">
        <v>40775</v>
      </c>
      <c r="B31" s="70" t="s">
        <v>118</v>
      </c>
      <c r="C31" s="75">
        <v>740.09</v>
      </c>
      <c r="D31" s="59" t="s">
        <v>4</v>
      </c>
      <c r="E31" s="57" t="s">
        <v>64</v>
      </c>
      <c r="F31" s="16" t="s">
        <v>64</v>
      </c>
    </row>
    <row r="32" spans="1:7" ht="15.75" thickBot="1">
      <c r="A32" s="67">
        <v>40781</v>
      </c>
      <c r="B32" s="68" t="s">
        <v>119</v>
      </c>
      <c r="C32" s="80">
        <v>210.65</v>
      </c>
      <c r="D32" s="40" t="s">
        <v>8</v>
      </c>
      <c r="E32" s="82">
        <f>SUM(C31:C32)</f>
        <v>950.74</v>
      </c>
      <c r="F32" s="23">
        <f>SUM(C32)</f>
        <v>210.65</v>
      </c>
    </row>
    <row r="33" spans="1:6">
      <c r="A33" s="65">
        <v>40788</v>
      </c>
      <c r="B33" s="70" t="s">
        <v>120</v>
      </c>
      <c r="C33" s="81">
        <v>132.94</v>
      </c>
      <c r="D33" s="59" t="s">
        <v>10</v>
      </c>
      <c r="E33" s="16" t="s">
        <v>51</v>
      </c>
      <c r="F33" s="16" t="s">
        <v>51</v>
      </c>
    </row>
    <row r="34" spans="1:6">
      <c r="A34" s="66">
        <v>40794</v>
      </c>
      <c r="B34" s="66" t="s">
        <v>121</v>
      </c>
      <c r="C34" s="79">
        <v>296.3</v>
      </c>
      <c r="D34" s="38" t="s">
        <v>8</v>
      </c>
      <c r="E34" s="82">
        <f>SUM(C33:C42)</f>
        <v>3183.92</v>
      </c>
      <c r="F34" s="23">
        <f>SUM(C33:C37)+SUM(C39:C42)</f>
        <v>2437.66</v>
      </c>
    </row>
    <row r="35" spans="1:6">
      <c r="A35" s="64">
        <v>40789</v>
      </c>
      <c r="B35" s="66" t="s">
        <v>122</v>
      </c>
      <c r="C35" s="79">
        <v>510.22</v>
      </c>
      <c r="D35" s="38" t="s">
        <v>8</v>
      </c>
      <c r="E35" s="41"/>
      <c r="F35" s="41"/>
    </row>
    <row r="36" spans="1:6">
      <c r="A36" s="64">
        <v>40795</v>
      </c>
      <c r="B36" s="66" t="s">
        <v>123</v>
      </c>
      <c r="C36" s="79">
        <v>550.14</v>
      </c>
      <c r="D36" s="38" t="s">
        <v>10</v>
      </c>
      <c r="E36" s="41"/>
      <c r="F36" s="41"/>
    </row>
    <row r="37" spans="1:6">
      <c r="A37" s="64">
        <v>40802</v>
      </c>
      <c r="B37" s="66" t="s">
        <v>124</v>
      </c>
      <c r="C37" s="79">
        <v>283.64</v>
      </c>
      <c r="D37" s="38" t="s">
        <v>8</v>
      </c>
      <c r="E37" s="41"/>
      <c r="F37" s="41"/>
    </row>
    <row r="38" spans="1:6">
      <c r="A38" s="64">
        <v>40806</v>
      </c>
      <c r="B38" s="66" t="s">
        <v>125</v>
      </c>
      <c r="C38" s="75">
        <v>746.26</v>
      </c>
      <c r="D38" s="38" t="s">
        <v>4</v>
      </c>
      <c r="E38" s="69"/>
      <c r="F38" s="41"/>
    </row>
    <row r="39" spans="1:6">
      <c r="A39" s="64">
        <v>40808</v>
      </c>
      <c r="B39" s="66" t="s">
        <v>126</v>
      </c>
      <c r="C39" s="79">
        <v>241.31</v>
      </c>
      <c r="D39" s="38" t="s">
        <v>8</v>
      </c>
      <c r="E39" s="60"/>
      <c r="F39" s="41"/>
    </row>
    <row r="40" spans="1:6">
      <c r="A40" s="64">
        <v>40814</v>
      </c>
      <c r="B40" s="66" t="s">
        <v>127</v>
      </c>
      <c r="C40" s="79">
        <v>420.74</v>
      </c>
      <c r="D40" s="38" t="s">
        <v>101</v>
      </c>
      <c r="E40" s="60"/>
      <c r="F40" s="41"/>
    </row>
    <row r="41" spans="1:6">
      <c r="A41" s="64">
        <v>40816</v>
      </c>
      <c r="B41" s="66" t="s">
        <v>124</v>
      </c>
      <c r="C41" s="79">
        <v>-283.64</v>
      </c>
      <c r="D41" s="38" t="s">
        <v>136</v>
      </c>
      <c r="E41" s="60"/>
      <c r="F41" s="41"/>
    </row>
    <row r="42" spans="1:6" ht="15.75" thickBot="1">
      <c r="A42" s="68">
        <v>40816</v>
      </c>
      <c r="B42" s="68" t="s">
        <v>124</v>
      </c>
      <c r="C42" s="85">
        <v>286.01</v>
      </c>
      <c r="D42" s="40" t="s">
        <v>8</v>
      </c>
      <c r="E42" s="62"/>
      <c r="F42" s="42"/>
    </row>
    <row r="43" spans="1:6">
      <c r="A43" s="65">
        <v>40825</v>
      </c>
      <c r="B43" s="70" t="s">
        <v>128</v>
      </c>
      <c r="C43" s="81">
        <v>390.06</v>
      </c>
      <c r="D43" s="59" t="s">
        <v>129</v>
      </c>
      <c r="E43" s="57" t="s">
        <v>46</v>
      </c>
      <c r="F43" s="16" t="s">
        <v>46</v>
      </c>
    </row>
    <row r="44" spans="1:6">
      <c r="A44" s="64">
        <v>40831</v>
      </c>
      <c r="B44" s="66" t="s">
        <v>132</v>
      </c>
      <c r="C44" s="79">
        <v>1368.29</v>
      </c>
      <c r="D44" s="38" t="s">
        <v>8</v>
      </c>
      <c r="E44" s="82">
        <f>SUM(C43:C50)</f>
        <v>4428.3599999999997</v>
      </c>
      <c r="F44" s="23">
        <f>SUM(C43:C46)+C48</f>
        <v>2646.2</v>
      </c>
    </row>
    <row r="45" spans="1:6">
      <c r="A45" s="64">
        <v>40831</v>
      </c>
      <c r="B45" s="66" t="s">
        <v>130</v>
      </c>
      <c r="C45" s="79">
        <v>128.66999999999999</v>
      </c>
      <c r="D45" s="38" t="s">
        <v>131</v>
      </c>
      <c r="E45" s="69"/>
      <c r="F45" s="41"/>
    </row>
    <row r="46" spans="1:6">
      <c r="A46" s="64">
        <v>40832</v>
      </c>
      <c r="B46" s="66" t="s">
        <v>133</v>
      </c>
      <c r="C46" s="79">
        <v>575.42999999999995</v>
      </c>
      <c r="D46" s="38" t="s">
        <v>134</v>
      </c>
      <c r="E46" s="69"/>
      <c r="F46" s="41"/>
    </row>
    <row r="47" spans="1:6">
      <c r="A47" s="64">
        <v>40835</v>
      </c>
      <c r="B47" s="66" t="s">
        <v>135</v>
      </c>
      <c r="C47" s="75">
        <v>746.26</v>
      </c>
      <c r="D47" s="38" t="s">
        <v>4</v>
      </c>
      <c r="E47" s="69"/>
      <c r="F47" s="41"/>
    </row>
    <row r="48" spans="1:6" ht="15.75" thickBot="1">
      <c r="A48" s="67">
        <v>40843</v>
      </c>
      <c r="B48" s="68" t="s">
        <v>137</v>
      </c>
      <c r="C48" s="80">
        <v>183.75</v>
      </c>
      <c r="D48" s="40" t="s">
        <v>101</v>
      </c>
      <c r="E48" s="62"/>
      <c r="F48" s="42"/>
    </row>
    <row r="49" spans="1:6">
      <c r="A49" s="65">
        <v>40850</v>
      </c>
      <c r="B49" s="70" t="s">
        <v>138</v>
      </c>
      <c r="C49" s="81">
        <v>289.64</v>
      </c>
      <c r="D49" s="59" t="s">
        <v>139</v>
      </c>
      <c r="E49" s="57" t="s">
        <v>41</v>
      </c>
      <c r="F49" s="16" t="s">
        <v>41</v>
      </c>
    </row>
    <row r="50" spans="1:6">
      <c r="A50" s="64">
        <v>40866</v>
      </c>
      <c r="B50" s="66" t="s">
        <v>140</v>
      </c>
      <c r="C50" s="75">
        <v>746.26</v>
      </c>
      <c r="D50" s="38" t="s">
        <v>8</v>
      </c>
      <c r="E50" s="82">
        <f>SUM(C49:C51)</f>
        <v>1178.8500000000001</v>
      </c>
      <c r="F50" s="23">
        <f>SUM(C49)+C51</f>
        <v>432.59</v>
      </c>
    </row>
    <row r="51" spans="1:6" ht="15.75" thickBot="1">
      <c r="A51" s="67">
        <v>40866</v>
      </c>
      <c r="B51" s="87">
        <v>40864</v>
      </c>
      <c r="C51" s="80">
        <v>142.94999999999999</v>
      </c>
      <c r="D51" s="40" t="s">
        <v>5</v>
      </c>
      <c r="E51" s="62"/>
      <c r="F51" s="42"/>
    </row>
    <row r="52" spans="1:6">
      <c r="A52" s="65">
        <v>40878</v>
      </c>
      <c r="B52" s="88">
        <v>40878</v>
      </c>
      <c r="C52" s="81">
        <v>128.84</v>
      </c>
      <c r="D52" s="59" t="s">
        <v>5</v>
      </c>
      <c r="E52" s="89" t="s">
        <v>38</v>
      </c>
      <c r="F52" s="16" t="s">
        <v>38</v>
      </c>
    </row>
    <row r="53" spans="1:6">
      <c r="A53" s="64">
        <v>40887</v>
      </c>
      <c r="B53" s="86">
        <v>40886</v>
      </c>
      <c r="C53" s="79">
        <v>163.98</v>
      </c>
      <c r="D53" s="38" t="s">
        <v>131</v>
      </c>
      <c r="E53" s="82">
        <f>SUM(C52:C56)</f>
        <v>2531.6</v>
      </c>
      <c r="F53" s="23">
        <f>SUM(C52:C53)</f>
        <v>292.82</v>
      </c>
    </row>
    <row r="54" spans="1:6">
      <c r="A54" s="64">
        <v>40897</v>
      </c>
      <c r="B54" s="66" t="s">
        <v>141</v>
      </c>
      <c r="C54" s="75">
        <v>746.26</v>
      </c>
      <c r="D54" s="38" t="s">
        <v>8</v>
      </c>
      <c r="E54" s="60"/>
      <c r="F54" s="41"/>
    </row>
    <row r="55" spans="1:6">
      <c r="A55" s="64">
        <v>40897</v>
      </c>
      <c r="B55" s="66" t="s">
        <v>141</v>
      </c>
      <c r="C55" s="75">
        <v>746.26</v>
      </c>
      <c r="D55" s="38" t="s">
        <v>4</v>
      </c>
      <c r="E55" s="60"/>
      <c r="F55" s="41"/>
    </row>
    <row r="56" spans="1:6" ht="15.75" thickBot="1">
      <c r="A56" s="67">
        <v>40925</v>
      </c>
      <c r="B56" s="68" t="s">
        <v>144</v>
      </c>
      <c r="C56" s="90">
        <v>746.26</v>
      </c>
      <c r="D56" s="40" t="s">
        <v>4</v>
      </c>
      <c r="E56" s="62"/>
      <c r="F56" s="42"/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A29" sqref="A29:XFD59"/>
    </sheetView>
  </sheetViews>
  <sheetFormatPr defaultRowHeight="15"/>
  <cols>
    <col min="1" max="1" width="24.42578125" customWidth="1"/>
    <col min="2" max="2" width="31.85546875" customWidth="1"/>
    <col min="3" max="3" width="21.140625" style="5" customWidth="1"/>
    <col min="4" max="4" width="32.5703125" customWidth="1"/>
    <col min="5" max="5" width="21.140625" customWidth="1"/>
    <col min="6" max="6" width="25" customWidth="1"/>
    <col min="7" max="7" width="28.7109375" customWidth="1"/>
    <col min="8" max="8" width="28.28515625" customWidth="1"/>
  </cols>
  <sheetData>
    <row r="1" spans="1:6" ht="15.75" thickBot="1">
      <c r="A1" s="25" t="s">
        <v>2</v>
      </c>
      <c r="B1" s="26" t="s">
        <v>3</v>
      </c>
      <c r="C1" s="27" t="s">
        <v>0</v>
      </c>
      <c r="D1" s="26" t="s">
        <v>1</v>
      </c>
      <c r="E1" s="28" t="s">
        <v>28</v>
      </c>
      <c r="F1" s="32" t="s">
        <v>52</v>
      </c>
    </row>
    <row r="2" spans="1:6">
      <c r="A2" s="21">
        <v>40923</v>
      </c>
      <c r="B2" s="4" t="s">
        <v>142</v>
      </c>
      <c r="C2" s="74">
        <v>538.04</v>
      </c>
      <c r="D2" s="4" t="s">
        <v>143</v>
      </c>
      <c r="E2" s="16" t="s">
        <v>33</v>
      </c>
      <c r="F2" s="16" t="s">
        <v>33</v>
      </c>
    </row>
    <row r="3" spans="1:6" ht="15.75" thickBot="1">
      <c r="A3" s="22"/>
      <c r="B3" s="6"/>
      <c r="C3" s="93"/>
      <c r="D3" s="6"/>
      <c r="E3" s="18">
        <f>SUM(C2)</f>
        <v>538.04</v>
      </c>
      <c r="F3" s="18">
        <f>SUM(C2)</f>
        <v>538.04</v>
      </c>
    </row>
    <row r="4" spans="1:6">
      <c r="A4" s="20">
        <v>40947</v>
      </c>
      <c r="B4" s="1" t="s">
        <v>145</v>
      </c>
      <c r="C4" s="75">
        <v>676.29</v>
      </c>
      <c r="D4" s="3" t="s">
        <v>8</v>
      </c>
      <c r="E4" s="16" t="s">
        <v>32</v>
      </c>
      <c r="F4" s="16" t="s">
        <v>32</v>
      </c>
    </row>
    <row r="5" spans="1:6" ht="15.75" thickBot="1">
      <c r="A5" s="22">
        <v>40955</v>
      </c>
      <c r="B5" s="1" t="s">
        <v>146</v>
      </c>
      <c r="C5" s="75">
        <v>746.26</v>
      </c>
      <c r="D5" s="6" t="s">
        <v>4</v>
      </c>
      <c r="E5" s="17">
        <f>SUM(C4:C5)</f>
        <v>1422.55</v>
      </c>
      <c r="F5" s="17">
        <v>0</v>
      </c>
    </row>
    <row r="6" spans="1:6">
      <c r="A6" s="65">
        <v>40982</v>
      </c>
      <c r="B6" s="91">
        <v>40981</v>
      </c>
      <c r="C6" s="77">
        <v>98.59</v>
      </c>
      <c r="D6" s="59" t="s">
        <v>5</v>
      </c>
      <c r="E6" s="16" t="s">
        <v>31</v>
      </c>
      <c r="F6" s="16" t="s">
        <v>31</v>
      </c>
    </row>
    <row r="7" spans="1:6" ht="15.75" thickBot="1">
      <c r="A7" s="67">
        <v>40985</v>
      </c>
      <c r="B7" s="14" t="s">
        <v>147</v>
      </c>
      <c r="C7" s="92">
        <v>746.26</v>
      </c>
      <c r="D7" s="40" t="s">
        <v>4</v>
      </c>
      <c r="E7" s="18">
        <f>SUM(C6:C7)</f>
        <v>844.85</v>
      </c>
      <c r="F7" s="18">
        <f>SUM(C6)</f>
        <v>98.59</v>
      </c>
    </row>
    <row r="8" spans="1:6">
      <c r="A8" s="65">
        <v>41016</v>
      </c>
      <c r="B8" s="10" t="s">
        <v>148</v>
      </c>
      <c r="C8" s="94">
        <v>753.23</v>
      </c>
      <c r="D8" s="59" t="s">
        <v>4</v>
      </c>
      <c r="E8" s="16" t="s">
        <v>30</v>
      </c>
      <c r="F8" s="16" t="s">
        <v>30</v>
      </c>
    </row>
    <row r="9" spans="1:6" ht="15.75" thickBot="1">
      <c r="A9" s="67"/>
      <c r="B9" s="6"/>
      <c r="C9" s="76"/>
      <c r="D9" s="40"/>
      <c r="E9" s="18">
        <f>SUM(C8)</f>
        <v>753.23</v>
      </c>
      <c r="F9" s="18">
        <v>0</v>
      </c>
    </row>
    <row r="10" spans="1:6">
      <c r="A10" s="65">
        <v>41045</v>
      </c>
      <c r="B10" s="10" t="s">
        <v>149</v>
      </c>
      <c r="C10" s="94">
        <v>753.23</v>
      </c>
      <c r="D10" s="59" t="s">
        <v>4</v>
      </c>
      <c r="E10" s="16" t="s">
        <v>29</v>
      </c>
      <c r="F10" s="16" t="s">
        <v>29</v>
      </c>
    </row>
    <row r="11" spans="1:6" ht="15.75" thickBot="1">
      <c r="A11" s="67"/>
      <c r="B11" s="6"/>
      <c r="C11" s="76"/>
      <c r="D11" s="40"/>
      <c r="E11" s="18">
        <f>SUM(C10)</f>
        <v>753.23</v>
      </c>
      <c r="F11" s="18">
        <v>0</v>
      </c>
    </row>
    <row r="12" spans="1:6">
      <c r="A12" s="64">
        <v>41075</v>
      </c>
      <c r="B12" s="66" t="s">
        <v>151</v>
      </c>
      <c r="C12" s="94">
        <v>889.36</v>
      </c>
      <c r="D12" s="38" t="s">
        <v>4</v>
      </c>
      <c r="E12" s="16" t="s">
        <v>60</v>
      </c>
      <c r="F12" s="16" t="s">
        <v>60</v>
      </c>
    </row>
    <row r="13" spans="1:6" ht="15.75" thickBot="1">
      <c r="A13" s="67"/>
      <c r="B13" s="68"/>
      <c r="C13" s="75"/>
      <c r="D13" s="40"/>
      <c r="E13" s="18">
        <f>SUM(C12)</f>
        <v>889.36</v>
      </c>
      <c r="F13" s="18">
        <v>0</v>
      </c>
    </row>
    <row r="14" spans="1:6">
      <c r="A14" s="65">
        <v>41105</v>
      </c>
      <c r="B14" s="70" t="s">
        <v>150</v>
      </c>
      <c r="C14" s="81">
        <v>476.76</v>
      </c>
      <c r="D14" s="59" t="s">
        <v>152</v>
      </c>
      <c r="E14" s="16" t="s">
        <v>62</v>
      </c>
      <c r="F14" s="16" t="s">
        <v>62</v>
      </c>
    </row>
    <row r="15" spans="1:6">
      <c r="A15" s="64">
        <v>41107</v>
      </c>
      <c r="B15" s="66" t="s">
        <v>153</v>
      </c>
      <c r="C15" s="75">
        <v>811.24</v>
      </c>
      <c r="D15" s="38" t="s">
        <v>4</v>
      </c>
      <c r="E15" s="17">
        <f>SUM(C14:C16)</f>
        <v>1528.74</v>
      </c>
      <c r="F15" s="17">
        <f>C14+C16</f>
        <v>717.5</v>
      </c>
    </row>
    <row r="16" spans="1:6" ht="15.75" thickBot="1">
      <c r="A16" s="67">
        <v>41108</v>
      </c>
      <c r="B16" s="68" t="s">
        <v>154</v>
      </c>
      <c r="C16" s="97">
        <v>240.74</v>
      </c>
      <c r="D16" s="40" t="s">
        <v>54</v>
      </c>
      <c r="E16" s="18"/>
      <c r="F16" s="95"/>
    </row>
    <row r="17" spans="1:7">
      <c r="A17" s="70">
        <v>41149</v>
      </c>
      <c r="B17" s="70" t="s">
        <v>155</v>
      </c>
      <c r="C17" s="98">
        <v>753.23</v>
      </c>
      <c r="D17" s="59" t="s">
        <v>4</v>
      </c>
      <c r="E17" s="16" t="s">
        <v>64</v>
      </c>
      <c r="F17" s="16" t="s">
        <v>64</v>
      </c>
    </row>
    <row r="18" spans="1:7" ht="15.75" thickBot="1">
      <c r="A18" s="64"/>
      <c r="B18" s="66"/>
      <c r="C18" s="75"/>
      <c r="D18" s="38"/>
      <c r="E18" s="17">
        <f>SUM(C17:C18)</f>
        <v>753.23</v>
      </c>
      <c r="F18" s="17">
        <v>0</v>
      </c>
    </row>
    <row r="19" spans="1:7">
      <c r="A19" s="70">
        <v>41165</v>
      </c>
      <c r="B19" s="70" t="s">
        <v>156</v>
      </c>
      <c r="C19" s="98">
        <v>753.23</v>
      </c>
      <c r="D19" s="59" t="s">
        <v>4</v>
      </c>
      <c r="E19" s="16" t="s">
        <v>51</v>
      </c>
      <c r="F19" s="16" t="s">
        <v>51</v>
      </c>
    </row>
    <row r="20" spans="1:7" ht="15.75" thickBot="1">
      <c r="A20" s="64"/>
      <c r="B20" s="66"/>
      <c r="C20" s="79"/>
      <c r="D20" s="38"/>
      <c r="E20" s="17">
        <f>SUM(C19:C20)</f>
        <v>753.23</v>
      </c>
      <c r="F20" s="18">
        <v>0</v>
      </c>
    </row>
    <row r="21" spans="1:7">
      <c r="A21" s="65">
        <v>41187</v>
      </c>
      <c r="B21" s="70" t="s">
        <v>157</v>
      </c>
      <c r="C21" s="81">
        <v>284.45</v>
      </c>
      <c r="D21" s="59" t="s">
        <v>113</v>
      </c>
      <c r="E21" s="16" t="s">
        <v>46</v>
      </c>
      <c r="F21" s="16" t="s">
        <v>46</v>
      </c>
      <c r="G21" s="83" t="s">
        <v>55</v>
      </c>
    </row>
    <row r="22" spans="1:7">
      <c r="A22" s="64">
        <v>41196</v>
      </c>
      <c r="B22" s="66" t="s">
        <v>158</v>
      </c>
      <c r="C22" s="79">
        <v>634.03</v>
      </c>
      <c r="D22" s="38" t="s">
        <v>162</v>
      </c>
      <c r="E22" s="17">
        <f>SUM(C21:C24)</f>
        <v>2267.7800000000002</v>
      </c>
      <c r="F22" s="17">
        <f>SUM(C21:C22)+C24</f>
        <v>1514.5500000000002</v>
      </c>
      <c r="G22" s="96">
        <f>SUM(E3+E5+E7+E9+E11+E13+E15+E18+E20+E22+E26+E28)/12</f>
        <v>1000.8916666666665</v>
      </c>
    </row>
    <row r="23" spans="1:7">
      <c r="A23" s="64">
        <v>41195</v>
      </c>
      <c r="B23" s="66" t="s">
        <v>159</v>
      </c>
      <c r="C23" s="99">
        <v>753.23</v>
      </c>
      <c r="D23" s="38" t="s">
        <v>4</v>
      </c>
      <c r="E23" s="60"/>
      <c r="F23" s="41"/>
      <c r="G23" s="84" t="s">
        <v>56</v>
      </c>
    </row>
    <row r="24" spans="1:7" ht="15.75" thickBot="1">
      <c r="A24" s="64">
        <v>41202</v>
      </c>
      <c r="B24" s="66" t="s">
        <v>160</v>
      </c>
      <c r="C24" s="79">
        <v>596.07000000000005</v>
      </c>
      <c r="D24" s="38" t="s">
        <v>161</v>
      </c>
      <c r="E24" s="60"/>
      <c r="F24" s="41"/>
      <c r="G24" s="96">
        <f>SUM(F3+F5+F7+F9+F11+F13+F15+F18+F20+F22+F26+F28)/12</f>
        <v>239.0566666666667</v>
      </c>
    </row>
    <row r="25" spans="1:7">
      <c r="A25" s="65">
        <v>41226</v>
      </c>
      <c r="B25" s="70" t="s">
        <v>163</v>
      </c>
      <c r="C25" s="94">
        <v>753.23</v>
      </c>
      <c r="D25" s="59" t="s">
        <v>4</v>
      </c>
      <c r="E25" s="16" t="s">
        <v>41</v>
      </c>
      <c r="F25" s="16" t="s">
        <v>41</v>
      </c>
    </row>
    <row r="26" spans="1:7" ht="15.75" thickBot="1">
      <c r="A26" s="64"/>
      <c r="B26" s="66"/>
      <c r="C26" s="75"/>
      <c r="D26" s="38"/>
      <c r="E26" s="17">
        <f>SUM(C25)</f>
        <v>753.23</v>
      </c>
      <c r="F26" s="17">
        <v>0</v>
      </c>
    </row>
    <row r="27" spans="1:7">
      <c r="A27" s="65">
        <v>41254</v>
      </c>
      <c r="B27" s="70" t="s">
        <v>164</v>
      </c>
      <c r="C27" s="94">
        <v>753.23</v>
      </c>
      <c r="D27" s="59" t="s">
        <v>4</v>
      </c>
      <c r="E27" s="16" t="s">
        <v>38</v>
      </c>
      <c r="F27" s="16" t="s">
        <v>38</v>
      </c>
    </row>
    <row r="28" spans="1:7" ht="15.75" thickBot="1">
      <c r="A28" s="68"/>
      <c r="B28" s="68"/>
      <c r="C28" s="80"/>
      <c r="D28" s="40"/>
      <c r="E28" s="18">
        <f>SUM(C27)</f>
        <v>753.23</v>
      </c>
      <c r="F28" s="18"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F13" sqref="F13"/>
    </sheetView>
  </sheetViews>
  <sheetFormatPr defaultRowHeight="15"/>
  <cols>
    <col min="1" max="1" width="24.42578125" customWidth="1"/>
    <col min="2" max="2" width="31.85546875" customWidth="1"/>
    <col min="3" max="3" width="21.140625" style="5" customWidth="1"/>
    <col min="4" max="4" width="32.5703125" customWidth="1"/>
    <col min="5" max="5" width="21.140625" customWidth="1"/>
    <col min="6" max="6" width="28.7109375" customWidth="1"/>
    <col min="7" max="7" width="28.28515625" customWidth="1"/>
  </cols>
  <sheetData>
    <row r="1" spans="1:5" ht="15.75" thickBot="1">
      <c r="A1" s="25" t="s">
        <v>2</v>
      </c>
      <c r="B1" s="26" t="s">
        <v>3</v>
      </c>
      <c r="C1" s="27" t="s">
        <v>0</v>
      </c>
      <c r="D1" s="26" t="s">
        <v>1</v>
      </c>
      <c r="E1" s="28" t="s">
        <v>28</v>
      </c>
    </row>
    <row r="2" spans="1:5">
      <c r="A2" s="21">
        <v>41297</v>
      </c>
      <c r="B2" s="4" t="s">
        <v>165</v>
      </c>
      <c r="C2" s="74">
        <v>175.56</v>
      </c>
      <c r="D2" s="4" t="s">
        <v>166</v>
      </c>
      <c r="E2" s="16" t="s">
        <v>33</v>
      </c>
    </row>
    <row r="3" spans="1:5" ht="15.75" thickBot="1">
      <c r="A3" s="22"/>
      <c r="B3" s="6"/>
      <c r="C3" s="93"/>
      <c r="D3" s="6"/>
      <c r="E3" s="18">
        <f>C2</f>
        <v>175.56</v>
      </c>
    </row>
    <row r="4" spans="1:5">
      <c r="A4" s="65">
        <v>41318</v>
      </c>
      <c r="B4" s="91" t="s">
        <v>167</v>
      </c>
      <c r="C4" s="77">
        <v>147.83000000000001</v>
      </c>
      <c r="D4" s="59" t="s">
        <v>168</v>
      </c>
      <c r="E4" s="16" t="s">
        <v>32</v>
      </c>
    </row>
    <row r="5" spans="1:5" ht="15.75" thickBot="1">
      <c r="A5" s="67"/>
      <c r="B5" s="14"/>
      <c r="C5" s="92"/>
      <c r="D5" s="40"/>
      <c r="E5" s="18">
        <f>C4</f>
        <v>147.83000000000001</v>
      </c>
    </row>
    <row r="6" spans="1:5">
      <c r="A6" s="65"/>
      <c r="B6" s="10"/>
      <c r="C6" s="94"/>
      <c r="D6" s="59"/>
      <c r="E6" s="16"/>
    </row>
    <row r="7" spans="1:5" ht="15.75" thickBot="1">
      <c r="A7" s="67"/>
      <c r="B7" s="6"/>
      <c r="C7" s="76"/>
      <c r="D7" s="40"/>
      <c r="E7" s="18"/>
    </row>
    <row r="8" spans="1:5">
      <c r="A8" s="65"/>
      <c r="B8" s="10"/>
      <c r="C8" s="94"/>
      <c r="D8" s="59"/>
      <c r="E8" s="16"/>
    </row>
    <row r="9" spans="1:5" ht="15.75" thickBot="1">
      <c r="A9" s="67"/>
      <c r="B9" s="6"/>
      <c r="C9" s="76"/>
      <c r="D9" s="40"/>
      <c r="E9" s="18"/>
    </row>
    <row r="10" spans="1:5">
      <c r="A10" s="64"/>
      <c r="B10" s="66"/>
      <c r="C10" s="94"/>
      <c r="D10" s="38"/>
      <c r="E10" s="16"/>
    </row>
    <row r="11" spans="1:5" ht="15.75" thickBot="1">
      <c r="A11" s="67"/>
      <c r="B11" s="68"/>
      <c r="C11" s="75"/>
      <c r="D11" s="40"/>
      <c r="E11" s="18"/>
    </row>
    <row r="12" spans="1:5">
      <c r="A12" s="65"/>
      <c r="B12" s="70"/>
      <c r="C12" s="81"/>
      <c r="D12" s="59"/>
      <c r="E12" s="16"/>
    </row>
    <row r="13" spans="1:5">
      <c r="A13" s="64"/>
      <c r="B13" s="66"/>
      <c r="C13" s="75"/>
      <c r="D13" s="38"/>
      <c r="E13" s="17"/>
    </row>
    <row r="14" spans="1:5" ht="15.75" thickBot="1">
      <c r="A14" s="67"/>
      <c r="B14" s="68"/>
      <c r="C14" s="97"/>
      <c r="D14" s="40"/>
      <c r="E14" s="18"/>
    </row>
    <row r="15" spans="1:5">
      <c r="A15" s="70"/>
      <c r="B15" s="70"/>
      <c r="C15" s="98"/>
      <c r="D15" s="59"/>
      <c r="E15" s="16"/>
    </row>
    <row r="16" spans="1:5" ht="15.75" thickBot="1">
      <c r="A16" s="64"/>
      <c r="B16" s="66"/>
      <c r="C16" s="75"/>
      <c r="D16" s="38"/>
      <c r="E16" s="17"/>
    </row>
    <row r="17" spans="1:6">
      <c r="A17" s="70"/>
      <c r="B17" s="70"/>
      <c r="C17" s="98"/>
      <c r="D17" s="59"/>
      <c r="E17" s="16"/>
    </row>
    <row r="18" spans="1:6" ht="15.75" thickBot="1">
      <c r="A18" s="64"/>
      <c r="B18" s="66"/>
      <c r="C18" s="79"/>
      <c r="D18" s="38"/>
      <c r="E18" s="17"/>
    </row>
    <row r="19" spans="1:6">
      <c r="A19" s="65"/>
      <c r="B19" s="70"/>
      <c r="C19" s="81"/>
      <c r="D19" s="59"/>
      <c r="E19" s="16"/>
      <c r="F19" s="83" t="s">
        <v>55</v>
      </c>
    </row>
    <row r="20" spans="1:6">
      <c r="A20" s="64"/>
      <c r="B20" s="66"/>
      <c r="C20" s="79"/>
      <c r="D20" s="38"/>
      <c r="E20" s="17"/>
      <c r="F20" s="96">
        <f>SUM(E3+E5)/2</f>
        <v>161.69499999999999</v>
      </c>
    </row>
    <row r="21" spans="1:6">
      <c r="A21" s="64"/>
      <c r="B21" s="66"/>
      <c r="C21" s="99"/>
      <c r="D21" s="38"/>
      <c r="E21" s="60"/>
      <c r="F21" s="84"/>
    </row>
    <row r="22" spans="1:6">
      <c r="A22" s="64"/>
      <c r="B22" s="66"/>
      <c r="C22" s="79"/>
      <c r="D22" s="38"/>
      <c r="E22" s="60"/>
      <c r="F22" s="96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Settembre-Dicembre 2010</vt:lpstr>
      <vt:lpstr>2011</vt:lpstr>
      <vt:lpstr>2012</vt:lpstr>
      <vt:lpstr>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2013-02-13T14:07:21Z</dcterms:modified>
</cp:coreProperties>
</file>