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8615" yWindow="240" windowWidth="25440" windowHeight="15990" tabRatio="433" activeTab="2"/>
  </bookViews>
  <sheets>
    <sheet name="Nota Spese EUR" sheetId="1" r:id="rId1"/>
    <sheet name="Nota Spese CZK" sheetId="5" r:id="rId2"/>
    <sheet name="Nota Spese USD" sheetId="7" r:id="rId3"/>
  </sheets>
  <definedNames>
    <definedName name="_xlnm.Print_Area" localSheetId="1">'Nota Spese CZK'!$A$1:$R$28</definedName>
    <definedName name="_xlnm.Print_Area" localSheetId="0">'Nota Spese EUR'!$A$1:$S$30</definedName>
    <definedName name="_xlnm.Print_Area" localSheetId="2">'Nota Spese USD'!$A$1:$R$28</definedName>
    <definedName name="_xlnm.Print_Titles" localSheetId="1">'Nota Spese CZK'!$1:$10</definedName>
    <definedName name="_xlnm.Print_Titles" localSheetId="0">'Nota Spese EUR'!$7:$10</definedName>
    <definedName name="_xlnm.Print_Titles" localSheetId="2">'Nota Spese USD'!$1:$10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7"/>
  <c r="R1"/>
  <c r="R3" i="5"/>
  <c r="R1"/>
  <c r="H22"/>
  <c r="N22"/>
  <c r="P23" i="7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N13"/>
  <c r="H12"/>
  <c r="N12"/>
  <c r="H11"/>
  <c r="N11"/>
  <c r="H7"/>
  <c r="I7"/>
  <c r="J7"/>
  <c r="K7"/>
  <c r="P1" s="1"/>
  <c r="L7"/>
  <c r="M7"/>
  <c r="O7"/>
  <c r="P3" s="1"/>
  <c r="G7"/>
  <c r="R5"/>
  <c r="H12" i="5"/>
  <c r="N12"/>
  <c r="H11"/>
  <c r="N11"/>
  <c r="H23"/>
  <c r="H17"/>
  <c r="H18"/>
  <c r="H19"/>
  <c r="H20"/>
  <c r="H21"/>
  <c r="N21"/>
  <c r="H15" i="1"/>
  <c r="P15"/>
  <c r="H14" i="5"/>
  <c r="N14"/>
  <c r="H15"/>
  <c r="N15"/>
  <c r="H16"/>
  <c r="N16"/>
  <c r="N17"/>
  <c r="N18"/>
  <c r="N15" i="1"/>
  <c r="P23" i="5"/>
  <c r="N23"/>
  <c r="N20"/>
  <c r="N19"/>
  <c r="H13"/>
  <c r="N13"/>
  <c r="N7"/>
  <c r="H7"/>
  <c r="I7"/>
  <c r="P7"/>
  <c r="J7"/>
  <c r="K7"/>
  <c r="L7"/>
  <c r="M7"/>
  <c r="O7"/>
  <c r="G7"/>
  <c r="P1"/>
  <c r="P3"/>
  <c r="P11" i="1"/>
  <c r="P20"/>
  <c r="P19"/>
  <c r="P18"/>
  <c r="P17"/>
  <c r="P16"/>
  <c r="P14"/>
  <c r="P13"/>
  <c r="P12"/>
  <c r="H11"/>
  <c r="N11"/>
  <c r="H12"/>
  <c r="H13"/>
  <c r="H14"/>
  <c r="H16"/>
  <c r="H17"/>
  <c r="H18"/>
  <c r="H19"/>
  <c r="N19"/>
  <c r="H20"/>
  <c r="I7"/>
  <c r="J7"/>
  <c r="K7"/>
  <c r="L7"/>
  <c r="M7"/>
  <c r="O7"/>
  <c r="P3"/>
  <c r="G7"/>
  <c r="N12"/>
  <c r="N13"/>
  <c r="N14"/>
  <c r="N16"/>
  <c r="N17"/>
  <c r="N18"/>
  <c r="N20"/>
  <c r="H7"/>
  <c r="R5" i="5"/>
  <c r="P5"/>
  <c r="M1"/>
  <c r="P1" i="1"/>
  <c r="N7"/>
  <c r="P7"/>
  <c r="P5"/>
  <c r="M1"/>
  <c r="N7" i="7" l="1"/>
  <c r="P7" s="1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<sst xmlns="http://schemas.openxmlformats.org/spreadsheetml/2006/main" count="227" uniqueCount="82">
  <si>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</si>
  <si>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</si>
  <si>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</si>
  <si>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</si>
  <si>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</si>
  <si>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</si>
  <si>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</si>
  <si>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</si>
  <si>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</si>
  <si>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</si>
  <si>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</si>
  <si>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</si>
  <si>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</si>
  <si>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</si>
  <si>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</si>
  <si>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</si>
  <si>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</si>
  <si>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</si>
  <si>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</si>
  <si>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</si>
  <si>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</si>
  <si>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</si>
  <si>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</si>
  <si>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</si>
  <si>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</si>
  <si>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</si>
  <si>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</si>
  <si>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</si>
  <si>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</si>
  <si>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</si>
  <si>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</si>
  <si>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</si>
  <si>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</si>
  <si>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</si>
  <si>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</si>
  <si>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</si>
  <si>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</si>
  <si>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</si>
  <si>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</si>
  <si>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</si>
  <si>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</si>
  <si>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</si>
  <si>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</si>
  <si>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</si>
  <si>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</si>
  <si>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</si>
  <si>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USD)</t>
  </si>
  <si>
    <t>USA</t>
  </si>
  <si>
    <t>Malpensa</t>
  </si>
  <si>
    <t>Prelievo contante</t>
  </si>
  <si>
    <t>Pranzo</t>
  </si>
  <si>
    <t>USD</t>
  </si>
  <si>
    <t>Taxi</t>
  </si>
  <si>
    <t>Cena</t>
  </si>
  <si>
    <t>Pranzo (Milan, Rabe)</t>
  </si>
  <si>
    <t>Milano</t>
  </si>
  <si>
    <t>(importi in Valuta CZK)</t>
  </si>
  <si>
    <t>06_01</t>
  </si>
  <si>
    <t>ISS Praga</t>
  </si>
  <si>
    <t>CZK</t>
  </si>
  <si>
    <t>Czech Republic</t>
  </si>
  <si>
    <t>Restituzione contante CZK</t>
  </si>
  <si>
    <t>ISS Prague</t>
  </si>
  <si>
    <t>Milano -&gt; Aeroporto</t>
  </si>
  <si>
    <t>Spesa personale</t>
  </si>
  <si>
    <t>Secure Bag per rollup</t>
  </si>
  <si>
    <t>Italia</t>
  </si>
  <si>
    <t>UZC</t>
  </si>
  <si>
    <t>Extra Hotel</t>
  </si>
  <si>
    <t>Interno</t>
  </si>
  <si>
    <t>Cena (Milan, Rabe, Oliaee)</t>
  </si>
  <si>
    <t>USA Office</t>
  </si>
  <si>
    <t>Subscr. Amazon Prime</t>
  </si>
  <si>
    <t>Parcheggio</t>
  </si>
  <si>
    <t>Skype</t>
  </si>
  <si>
    <t>i</t>
  </si>
  <si>
    <t>06_02</t>
  </si>
  <si>
    <t>06_03</t>
  </si>
  <si>
    <t>Cena 2 pax</t>
  </si>
  <si>
    <t>Cena 8 pax</t>
  </si>
  <si>
    <t>Internal HW</t>
  </si>
  <si>
    <t>Subscr. AT&amp;T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</si>
</sst>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324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14" fillId="0" borderId="2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63" xfId="0" applyFont="1" applyBorder="1" applyAlignment="1" applyProtection="1">
      <alignment vertical="center"/>
    </xf>
    <xf numFmtId="170" fontId="1" fillId="0" borderId="76" xfId="0" applyNumberFormat="1" applyFont="1" applyBorder="1" applyAlignment="1" applyProtection="1">
      <alignment horizontal="center" vertical="center"/>
      <protection locked="0"/>
    </xf>
    <xf numFmtId="49" fontId="1" fillId="0" borderId="77" xfId="0" applyNumberFormat="1" applyFont="1" applyBorder="1" applyAlignment="1" applyProtection="1">
      <alignment horizontal="left" vertical="center"/>
      <protection locked="0"/>
    </xf>
    <xf numFmtId="0" fontId="1" fillId="0" borderId="78" xfId="0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170" fontId="1" fillId="0" borderId="80" xfId="0" applyNumberFormat="1" applyFont="1" applyBorder="1" applyAlignment="1" applyProtection="1">
      <alignment horizontal="center" vertical="center"/>
      <protection locked="0"/>
    </xf>
    <xf numFmtId="166" fontId="14" fillId="5" borderId="7" xfId="0" applyNumberFormat="1" applyFont="1" applyFill="1" applyBorder="1" applyAlignment="1" applyProtection="1">
      <alignment vertical="center"/>
    </xf>
    <xf numFmtId="170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6" xfId="0" applyNumberFormat="1" applyFont="1" applyBorder="1" applyAlignment="1" applyProtection="1">
      <alignment horizontal="right" vertical="center"/>
      <protection locked="0"/>
    </xf>
    <xf numFmtId="171" fontId="14" fillId="0" borderId="21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64" fontId="14" fillId="3" borderId="23" xfId="1" applyFont="1" applyFill="1" applyBorder="1" applyAlignment="1" applyProtection="1">
      <alignment horizontal="right" vertical="center"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43" fontId="14" fillId="5" borderId="7" xfId="0" applyNumberFormat="1" applyFont="1" applyFill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72" fontId="14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</cellXfs>
  <cellStyles count="324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0"/>
  <sheetViews>
    <sheetView view="pageBreakPreview" zoomScale="50" zoomScaleSheetLayoutView="50" workbookViewId="0">
      <pane ySplit="5" topLeftCell="A6" activePane="bottomLeft" state="frozen"/>
      <selection pane="bottomLeft" activeCell="E17" sqref="E17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28515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40" t="s">
        <v>0</v>
      </c>
      <c r="C1" s="140"/>
      <c r="D1" s="140"/>
      <c r="E1" s="141" t="s">
        <v>44</v>
      </c>
      <c r="F1" s="141"/>
      <c r="G1" s="45">
        <v>42156</v>
      </c>
      <c r="H1" s="44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240.62304230423041</v>
      </c>
      <c r="Q1" s="3" t="s">
        <v>28</v>
      </c>
    </row>
    <row r="2" spans="1:19" s="8" customFormat="1" ht="35.25" customHeight="1">
      <c r="A2" s="4"/>
      <c r="B2" s="142" t="s">
        <v>2</v>
      </c>
      <c r="C2" s="142"/>
      <c r="D2" s="142"/>
      <c r="E2" s="141" t="s">
        <v>45</v>
      </c>
      <c r="F2" s="14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42" t="s">
        <v>26</v>
      </c>
      <c r="C3" s="142"/>
      <c r="D3" s="142"/>
      <c r="E3" s="141" t="s">
        <v>28</v>
      </c>
      <c r="F3" s="141"/>
      <c r="N3" s="10" t="s">
        <v>4</v>
      </c>
      <c r="O3" s="11"/>
      <c r="P3" s="12">
        <f>+O7</f>
        <v>334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0.33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7"/>
      <c r="D5" s="20"/>
      <c r="E5" s="53">
        <v>8</v>
      </c>
      <c r="F5" s="14"/>
      <c r="G5" s="10" t="s">
        <v>7</v>
      </c>
      <c r="H5" s="21">
        <v>1.6439999999999999</v>
      </c>
      <c r="N5" s="145" t="s">
        <v>8</v>
      </c>
      <c r="O5" s="145"/>
      <c r="P5" s="106">
        <f>P1-P2-P3-P4</f>
        <v>-93.37695769576959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6"/>
      <c r="B7" s="47"/>
      <c r="C7" s="47"/>
      <c r="D7" s="48" t="s">
        <v>29</v>
      </c>
      <c r="E7" s="148" t="s">
        <v>11</v>
      </c>
      <c r="F7" s="149"/>
      <c r="G7" s="24">
        <f t="shared" ref="G7:O7" si="0">SUM(G11:G20)</f>
        <v>38</v>
      </c>
      <c r="H7" s="24">
        <f t="shared" si="0"/>
        <v>5.6230423042304229</v>
      </c>
      <c r="I7" s="59">
        <f t="shared" si="0"/>
        <v>67</v>
      </c>
      <c r="J7" s="64">
        <f t="shared" si="0"/>
        <v>0</v>
      </c>
      <c r="K7" s="60">
        <f t="shared" si="0"/>
        <v>20</v>
      </c>
      <c r="L7" s="60">
        <f t="shared" si="0"/>
        <v>0</v>
      </c>
      <c r="M7" s="60">
        <f t="shared" si="0"/>
        <v>148</v>
      </c>
      <c r="N7" s="60">
        <f t="shared" si="0"/>
        <v>240.62304230423041</v>
      </c>
      <c r="O7" s="61">
        <f t="shared" si="0"/>
        <v>334</v>
      </c>
      <c r="P7" s="13">
        <f>+N7-SUM(I7:M7)</f>
        <v>5.6230423042304096</v>
      </c>
    </row>
    <row r="8" spans="1:19" ht="36" customHeight="1" thickTop="1" thickBot="1">
      <c r="A8" s="126"/>
      <c r="B8" s="58"/>
      <c r="C8" s="128" t="s">
        <v>13</v>
      </c>
      <c r="D8" s="130" t="s">
        <v>25</v>
      </c>
      <c r="E8" s="129" t="s">
        <v>14</v>
      </c>
      <c r="F8" s="131" t="s">
        <v>34</v>
      </c>
      <c r="G8" s="132" t="s">
        <v>15</v>
      </c>
      <c r="H8" s="133" t="s">
        <v>16</v>
      </c>
      <c r="I8" s="138" t="s">
        <v>37</v>
      </c>
      <c r="J8" s="138" t="s">
        <v>39</v>
      </c>
      <c r="K8" s="138" t="s">
        <v>38</v>
      </c>
      <c r="L8" s="146" t="s">
        <v>35</v>
      </c>
      <c r="M8" s="147"/>
      <c r="N8" s="124" t="s">
        <v>17</v>
      </c>
      <c r="O8" s="136" t="s">
        <v>18</v>
      </c>
      <c r="P8" s="123" t="s">
        <v>19</v>
      </c>
      <c r="R8" s="2"/>
    </row>
    <row r="9" spans="1:19" ht="36" customHeight="1" thickTop="1" thickBot="1">
      <c r="A9" s="127"/>
      <c r="B9" s="58" t="s">
        <v>12</v>
      </c>
      <c r="C9" s="129"/>
      <c r="D9" s="129"/>
      <c r="E9" s="129"/>
      <c r="F9" s="131"/>
      <c r="G9" s="132"/>
      <c r="H9" s="134"/>
      <c r="I9" s="139" t="s">
        <v>37</v>
      </c>
      <c r="J9" s="139"/>
      <c r="K9" s="139" t="s">
        <v>36</v>
      </c>
      <c r="L9" s="150" t="s">
        <v>23</v>
      </c>
      <c r="M9" s="143" t="s">
        <v>24</v>
      </c>
      <c r="N9" s="125"/>
      <c r="O9" s="137"/>
      <c r="P9" s="123"/>
      <c r="R9" s="2"/>
    </row>
    <row r="10" spans="1:19" ht="37.5" customHeight="1" thickTop="1" thickBot="1">
      <c r="A10" s="127"/>
      <c r="B10" s="49"/>
      <c r="C10" s="129"/>
      <c r="D10" s="129"/>
      <c r="E10" s="129"/>
      <c r="F10" s="131"/>
      <c r="G10" s="25" t="s">
        <v>20</v>
      </c>
      <c r="H10" s="135"/>
      <c r="I10" s="139"/>
      <c r="J10" s="139"/>
      <c r="K10" s="139"/>
      <c r="L10" s="151"/>
      <c r="M10" s="144"/>
      <c r="N10" s="125"/>
      <c r="O10" s="137"/>
      <c r="P10" s="123"/>
      <c r="R10" s="2"/>
    </row>
    <row r="11" spans="1:19" ht="30" customHeight="1" thickTop="1">
      <c r="A11" s="26">
        <v>1</v>
      </c>
      <c r="B11" s="101">
        <v>42156</v>
      </c>
      <c r="C11" s="102" t="s">
        <v>58</v>
      </c>
      <c r="D11" s="103" t="s">
        <v>63</v>
      </c>
      <c r="E11" s="104" t="s">
        <v>66</v>
      </c>
      <c r="F11" s="63"/>
      <c r="G11" s="92">
        <v>38</v>
      </c>
      <c r="H11" s="95">
        <f>IF($E$3="si",($H$5/$H$6*G11),IF($E$3="no",G11*$H$4,0))</f>
        <v>5.6230423042304229</v>
      </c>
      <c r="I11" s="65"/>
      <c r="J11" s="65"/>
      <c r="K11" s="33"/>
      <c r="L11" s="34"/>
      <c r="M11" s="35"/>
      <c r="N11" s="37">
        <f>SUM(H11:M11)</f>
        <v>5.6230423042304229</v>
      </c>
      <c r="O11" s="38"/>
      <c r="P11" s="39" t="str">
        <f>IF($F11="Milano","X","")</f>
        <v/>
      </c>
      <c r="R11" s="2"/>
    </row>
    <row r="12" spans="1:19" ht="30" customHeight="1">
      <c r="A12" s="40">
        <v>2</v>
      </c>
      <c r="B12" s="105">
        <v>42156</v>
      </c>
      <c r="C12" s="102" t="s">
        <v>58</v>
      </c>
      <c r="D12" s="103" t="s">
        <v>64</v>
      </c>
      <c r="E12" s="104" t="s">
        <v>66</v>
      </c>
      <c r="F12" s="63" t="s">
        <v>48</v>
      </c>
      <c r="G12" s="93"/>
      <c r="H12" s="95">
        <f>IF($E$3="si",($H$5/$H$6*G12),IF($E$3="no",G12*$H$4,0))</f>
        <v>0</v>
      </c>
      <c r="I12" s="65"/>
      <c r="J12" s="65"/>
      <c r="K12" s="33"/>
      <c r="L12" s="34"/>
      <c r="M12" s="35"/>
      <c r="N12" s="37">
        <f>SUM(H12:M12)</f>
        <v>0</v>
      </c>
      <c r="O12" s="41">
        <v>99</v>
      </c>
      <c r="P12" s="39" t="str">
        <f>IF($F12="Milano","X","")</f>
        <v/>
      </c>
      <c r="R12" s="2"/>
    </row>
    <row r="13" spans="1:19" ht="30" customHeight="1">
      <c r="A13" s="40">
        <v>3</v>
      </c>
      <c r="B13" s="105">
        <v>42156</v>
      </c>
      <c r="C13" s="102" t="s">
        <v>58</v>
      </c>
      <c r="D13" s="103" t="s">
        <v>65</v>
      </c>
      <c r="E13" s="104" t="s">
        <v>66</v>
      </c>
      <c r="F13" s="63" t="s">
        <v>48</v>
      </c>
      <c r="G13" s="93"/>
      <c r="H13" s="95">
        <f t="shared" ref="H13:H20" si="1">IF($E$3="si",($H$5/$H$6*G13),IF($E$3="no",G13*$H$4,0))</f>
        <v>0</v>
      </c>
      <c r="I13" s="65"/>
      <c r="J13" s="65"/>
      <c r="K13" s="33">
        <v>10</v>
      </c>
      <c r="L13" s="34"/>
      <c r="M13" s="35"/>
      <c r="N13" s="37">
        <f>SUM(H13:M13)</f>
        <v>10</v>
      </c>
      <c r="O13" s="41">
        <v>10</v>
      </c>
      <c r="P13" s="39" t="str">
        <f>IF($F13="Milano","X","")</f>
        <v/>
      </c>
      <c r="R13" s="2"/>
    </row>
    <row r="14" spans="1:19" ht="30" customHeight="1">
      <c r="A14" s="40">
        <v>4</v>
      </c>
      <c r="B14" s="43">
        <v>42164</v>
      </c>
      <c r="C14" s="28" t="s">
        <v>69</v>
      </c>
      <c r="D14" s="28" t="s">
        <v>54</v>
      </c>
      <c r="E14" s="28" t="s">
        <v>66</v>
      </c>
      <c r="F14" s="28" t="s">
        <v>55</v>
      </c>
      <c r="G14" s="93"/>
      <c r="H14" s="95">
        <f t="shared" si="1"/>
        <v>0</v>
      </c>
      <c r="I14" s="65"/>
      <c r="J14" s="65"/>
      <c r="K14" s="33"/>
      <c r="L14" s="34"/>
      <c r="M14" s="35">
        <v>16</v>
      </c>
      <c r="N14" s="37">
        <f t="shared" ref="N14:N18" si="2">SUM(H14:M14)</f>
        <v>16</v>
      </c>
      <c r="O14" s="41">
        <v>16</v>
      </c>
      <c r="P14" s="39" t="str">
        <f>IF('Nota Spese CZK'!$F11="Milano","X","")</f>
        <v/>
      </c>
      <c r="R14" s="2"/>
    </row>
    <row r="15" spans="1:19" ht="30" customHeight="1">
      <c r="A15" s="40">
        <v>5</v>
      </c>
      <c r="B15" s="43">
        <v>42165</v>
      </c>
      <c r="C15" s="28" t="s">
        <v>69</v>
      </c>
      <c r="D15" s="28" t="s">
        <v>70</v>
      </c>
      <c r="E15" s="28" t="s">
        <v>66</v>
      </c>
      <c r="F15" s="28" t="s">
        <v>55</v>
      </c>
      <c r="G15" s="93"/>
      <c r="H15" s="95">
        <f t="shared" si="1"/>
        <v>0</v>
      </c>
      <c r="I15" s="33"/>
      <c r="J15" s="34"/>
      <c r="K15" s="62"/>
      <c r="L15" s="35"/>
      <c r="M15" s="36">
        <v>132</v>
      </c>
      <c r="N15" s="37">
        <f t="shared" si="2"/>
        <v>132</v>
      </c>
      <c r="O15" s="41">
        <v>132</v>
      </c>
      <c r="P15" s="39" t="str">
        <f t="shared" ref="P15:P20" si="3">IF($F15="Milano","X","")</f>
        <v>X</v>
      </c>
      <c r="R15" s="2"/>
    </row>
    <row r="16" spans="1:19" ht="30" customHeight="1">
      <c r="A16" s="40">
        <v>6</v>
      </c>
      <c r="B16" s="27">
        <v>42156</v>
      </c>
      <c r="C16" s="28" t="s">
        <v>58</v>
      </c>
      <c r="D16" s="28" t="s">
        <v>73</v>
      </c>
      <c r="E16" s="63" t="s">
        <v>66</v>
      </c>
      <c r="F16" s="63"/>
      <c r="G16" s="93"/>
      <c r="H16" s="95">
        <f t="shared" si="1"/>
        <v>0</v>
      </c>
      <c r="I16" s="65">
        <v>22</v>
      </c>
      <c r="J16" s="65"/>
      <c r="K16" s="33"/>
      <c r="L16" s="34"/>
      <c r="M16" s="35"/>
      <c r="N16" s="37">
        <f t="shared" si="2"/>
        <v>22</v>
      </c>
      <c r="O16" s="41">
        <v>22</v>
      </c>
      <c r="P16" s="39" t="str">
        <f t="shared" si="3"/>
        <v/>
      </c>
      <c r="R16" s="2"/>
    </row>
    <row r="17" spans="1:18" ht="30" customHeight="1">
      <c r="A17" s="40">
        <v>7</v>
      </c>
      <c r="B17" s="27">
        <v>42156</v>
      </c>
      <c r="C17" s="28" t="s">
        <v>58</v>
      </c>
      <c r="D17" s="28" t="s">
        <v>73</v>
      </c>
      <c r="E17" s="63" t="s">
        <v>66</v>
      </c>
      <c r="F17" s="63"/>
      <c r="G17" s="93"/>
      <c r="H17" s="95">
        <f t="shared" si="1"/>
        <v>0</v>
      </c>
      <c r="I17" s="65">
        <v>45</v>
      </c>
      <c r="J17" s="65"/>
      <c r="K17" s="33"/>
      <c r="L17" s="34"/>
      <c r="M17" s="35"/>
      <c r="N17" s="37">
        <f t="shared" si="2"/>
        <v>45</v>
      </c>
      <c r="O17" s="41">
        <v>45</v>
      </c>
      <c r="P17" s="39" t="str">
        <f t="shared" si="3"/>
        <v/>
      </c>
      <c r="R17" s="2"/>
    </row>
    <row r="18" spans="1:18" ht="30" customHeight="1">
      <c r="A18" s="40">
        <v>8</v>
      </c>
      <c r="B18" s="27">
        <v>42174</v>
      </c>
      <c r="C18" s="28" t="s">
        <v>69</v>
      </c>
      <c r="D18" s="28" t="s">
        <v>74</v>
      </c>
      <c r="E18" s="63" t="s">
        <v>75</v>
      </c>
      <c r="F18" s="63"/>
      <c r="G18" s="93"/>
      <c r="H18" s="95">
        <f t="shared" si="1"/>
        <v>0</v>
      </c>
      <c r="I18" s="65"/>
      <c r="J18" s="65"/>
      <c r="K18" s="33">
        <v>10</v>
      </c>
      <c r="L18" s="34"/>
      <c r="M18" s="34"/>
      <c r="N18" s="37">
        <f t="shared" si="2"/>
        <v>10</v>
      </c>
      <c r="O18" s="41">
        <v>10</v>
      </c>
      <c r="P18" s="39" t="str">
        <f t="shared" si="3"/>
        <v/>
      </c>
      <c r="R18" s="2"/>
    </row>
    <row r="19" spans="1:18" ht="30" customHeight="1">
      <c r="A19" s="40">
        <v>9</v>
      </c>
      <c r="B19" s="27"/>
      <c r="C19" s="28"/>
      <c r="D19" s="42"/>
      <c r="E19" s="63"/>
      <c r="F19" s="63"/>
      <c r="G19" s="94"/>
      <c r="H19" s="95">
        <f t="shared" si="1"/>
        <v>0</v>
      </c>
      <c r="I19" s="65"/>
      <c r="J19" s="65"/>
      <c r="K19" s="33"/>
      <c r="L19" s="34"/>
      <c r="M19" s="34"/>
      <c r="N19" s="37">
        <f t="shared" ref="N19:N20" si="4">SUM(H19:M19)</f>
        <v>0</v>
      </c>
      <c r="O19" s="41"/>
      <c r="P19" s="39" t="str">
        <f t="shared" si="3"/>
        <v/>
      </c>
      <c r="R19" s="2"/>
    </row>
    <row r="20" spans="1:18" ht="30" customHeight="1">
      <c r="A20" s="40">
        <v>10</v>
      </c>
      <c r="B20" s="27"/>
      <c r="C20" s="28"/>
      <c r="D20" s="42"/>
      <c r="E20" s="63"/>
      <c r="F20" s="63"/>
      <c r="G20" s="94"/>
      <c r="H20" s="95">
        <f t="shared" si="1"/>
        <v>0</v>
      </c>
      <c r="I20" s="65"/>
      <c r="J20" s="65"/>
      <c r="K20" s="33"/>
      <c r="L20" s="34"/>
      <c r="M20" s="34"/>
      <c r="N20" s="37">
        <f t="shared" si="4"/>
        <v>0</v>
      </c>
      <c r="O20" s="41"/>
      <c r="P20" s="39" t="str">
        <f t="shared" si="3"/>
        <v/>
      </c>
      <c r="R20" s="2"/>
    </row>
    <row r="26" spans="1:18">
      <c r="A26" s="54"/>
      <c r="B26" s="55"/>
      <c r="C26" s="55"/>
      <c r="D26" s="55"/>
      <c r="E26" s="55"/>
      <c r="F26" s="55"/>
      <c r="G26" s="55"/>
      <c r="H26" s="55"/>
      <c r="I26" s="55"/>
      <c r="J26" s="96"/>
      <c r="K26" s="96"/>
      <c r="L26" s="55"/>
      <c r="M26" s="55"/>
      <c r="N26" s="55"/>
      <c r="O26" s="55"/>
      <c r="P26" s="96"/>
      <c r="Q26" s="3"/>
    </row>
    <row r="27" spans="1:18">
      <c r="A27" s="76"/>
      <c r="B27" s="77"/>
      <c r="C27" s="78"/>
      <c r="D27" s="79"/>
      <c r="E27" s="79"/>
      <c r="F27" s="80"/>
      <c r="G27" s="81"/>
      <c r="H27" s="82"/>
      <c r="I27" s="83"/>
      <c r="J27" s="96"/>
      <c r="K27" s="96"/>
      <c r="L27" s="83"/>
      <c r="M27" s="83"/>
      <c r="N27" s="84"/>
      <c r="O27" s="85"/>
      <c r="P27" s="96"/>
      <c r="Q27" s="3"/>
    </row>
    <row r="28" spans="1:18">
      <c r="A28" s="54"/>
      <c r="B28" s="70" t="s">
        <v>41</v>
      </c>
      <c r="C28" s="70"/>
      <c r="D28" s="70"/>
      <c r="E28" s="55"/>
      <c r="F28" s="55"/>
      <c r="G28" s="70" t="s">
        <v>43</v>
      </c>
      <c r="H28" s="70"/>
      <c r="I28" s="70"/>
      <c r="J28" s="96"/>
      <c r="K28" s="96"/>
      <c r="L28" s="70" t="s">
        <v>42</v>
      </c>
      <c r="M28" s="70"/>
      <c r="N28" s="70"/>
      <c r="O28" s="55"/>
      <c r="P28" s="96"/>
      <c r="Q28" s="3"/>
    </row>
    <row r="29" spans="1:18">
      <c r="A29" s="54"/>
      <c r="B29" s="55"/>
      <c r="C29" s="55"/>
      <c r="D29" s="55"/>
      <c r="E29" s="55"/>
      <c r="F29" s="55"/>
      <c r="G29" s="55"/>
      <c r="H29" s="55"/>
      <c r="I29" s="55"/>
      <c r="J29" s="96"/>
      <c r="K29" s="96"/>
      <c r="L29" s="55"/>
      <c r="M29" s="55"/>
      <c r="N29" s="55"/>
      <c r="O29" s="55"/>
      <c r="P29" s="96"/>
      <c r="Q29" s="3"/>
    </row>
    <row r="30" spans="1:18">
      <c r="A30" s="54"/>
      <c r="B30" s="55"/>
      <c r="C30" s="55"/>
      <c r="D30" s="55"/>
      <c r="E30" s="55"/>
      <c r="F30" s="55"/>
      <c r="G30" s="55"/>
      <c r="H30" s="55"/>
      <c r="I30" s="55"/>
      <c r="J30" s="96"/>
      <c r="K30" s="96"/>
      <c r="L30" s="55"/>
      <c r="M30" s="55"/>
      <c r="N30" s="55"/>
      <c r="O30" s="55"/>
      <c r="P30" s="96"/>
      <c r="Q3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7 N11:N20">
      <formula1>0</formula1>
      <formula2>0</formula2>
    </dataValidation>
    <dataValidation type="decimal" operator="greaterThanOrEqual" allowBlank="1" showErrorMessage="1" errorTitle="Valore" error="Inserire un numero maggiore o uguale a 0 (zero)!" sqref="H27:M27 H16:J20 H11:K11 K17:K20 H12:J14 L11:M14 L16:M20 J15:L15 H15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 G19:G20">
      <formula1>1</formula1>
      <formula2>0</formula2>
    </dataValidation>
    <dataValidation type="date" operator="greaterThanOrEqual" showErrorMessage="1" errorTitle="Data" error="Inserire una data superiore al 1/11/2000" sqref="B27 B14:B15">
      <formula1>36831</formula1>
      <formula2>0</formula2>
    </dataValidation>
    <dataValidation type="textLength" operator="greaterThan" allowBlank="1" sqref="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8"/>
  <sheetViews>
    <sheetView view="pageBreakPreview" zoomScale="50" zoomScaleSheetLayoutView="50" workbookViewId="0">
      <pane ySplit="5" topLeftCell="A6" activePane="bottomLeft" state="frozen"/>
      <selection pane="bottomLeft" activeCell="R3" sqref="R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59.42578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40" t="s">
        <v>0</v>
      </c>
      <c r="C1" s="140"/>
      <c r="D1" s="141" t="s">
        <v>44</v>
      </c>
      <c r="E1" s="141"/>
      <c r="F1" s="45">
        <v>42156</v>
      </c>
      <c r="G1" s="44" t="s">
        <v>76</v>
      </c>
      <c r="L1" s="8" t="s">
        <v>31</v>
      </c>
      <c r="M1" s="3">
        <f>+P1-N7</f>
        <v>0</v>
      </c>
      <c r="N1" s="5" t="s">
        <v>1</v>
      </c>
      <c r="O1" s="6"/>
      <c r="P1" s="51">
        <f>SUM(H7:M7)</f>
        <v>12806</v>
      </c>
      <c r="Q1" s="3" t="s">
        <v>28</v>
      </c>
      <c r="R1" s="97">
        <f>SUM(R12:R21)</f>
        <v>488.55</v>
      </c>
    </row>
    <row r="2" spans="1:18" s="8" customFormat="1" ht="57.75" customHeight="1">
      <c r="A2" s="4"/>
      <c r="B2" s="142" t="s">
        <v>2</v>
      </c>
      <c r="C2" s="142"/>
      <c r="D2" s="141" t="s">
        <v>45</v>
      </c>
      <c r="E2" s="141"/>
      <c r="F2" s="9"/>
      <c r="G2" s="9"/>
      <c r="N2" s="10" t="s">
        <v>3</v>
      </c>
      <c r="O2" s="11"/>
      <c r="P2" s="56">
        <v>350</v>
      </c>
      <c r="Q2" s="3" t="s">
        <v>27</v>
      </c>
      <c r="R2" s="97">
        <v>12.73</v>
      </c>
    </row>
    <row r="3" spans="1:18" s="8" customFormat="1" ht="35.25" customHeight="1">
      <c r="A3" s="4"/>
      <c r="B3" s="142" t="s">
        <v>26</v>
      </c>
      <c r="C3" s="142"/>
      <c r="D3" s="141" t="s">
        <v>28</v>
      </c>
      <c r="E3" s="141"/>
      <c r="N3" s="10" t="s">
        <v>4</v>
      </c>
      <c r="O3" s="11"/>
      <c r="P3" s="56">
        <f>+O7</f>
        <v>12941</v>
      </c>
      <c r="Q3" s="13"/>
      <c r="R3" s="97">
        <f>SUM(R11,R17,R19,R21:R22)</f>
        <v>492.75</v>
      </c>
    </row>
    <row r="4" spans="1:18" s="8" customFormat="1" ht="35.25" customHeight="1" thickBot="1">
      <c r="A4" s="4"/>
      <c r="D4" s="14"/>
      <c r="E4" s="14"/>
      <c r="F4" s="10" t="s">
        <v>21</v>
      </c>
      <c r="G4" s="7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7"/>
    </row>
    <row r="5" spans="1:18" s="8" customFormat="1" ht="43.5" customHeight="1" thickTop="1" thickBot="1">
      <c r="A5" s="4"/>
      <c r="B5" s="19" t="s">
        <v>6</v>
      </c>
      <c r="C5" s="20"/>
      <c r="D5" s="53">
        <v>11</v>
      </c>
      <c r="E5" s="14"/>
      <c r="F5" s="10" t="s">
        <v>7</v>
      </c>
      <c r="G5" s="71">
        <v>1.1100000000000001</v>
      </c>
      <c r="N5" s="145" t="s">
        <v>8</v>
      </c>
      <c r="O5" s="145"/>
      <c r="P5" s="120">
        <f>P1-P2-P3-P4</f>
        <v>-485</v>
      </c>
      <c r="Q5" s="121"/>
      <c r="R5" s="122">
        <f>R1-R2-R3</f>
        <v>-16.930000000000007</v>
      </c>
    </row>
    <row r="6" spans="1:18" s="8" customFormat="1" ht="43.5" customHeight="1" thickTop="1" thickBot="1">
      <c r="A6" s="4"/>
      <c r="B6" s="50" t="s">
        <v>56</v>
      </c>
      <c r="C6" s="50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60" t="s">
        <v>30</v>
      </c>
      <c r="B7" s="161"/>
      <c r="C7" s="162"/>
      <c r="D7" s="163" t="s">
        <v>11</v>
      </c>
      <c r="E7" s="164"/>
      <c r="F7" s="164"/>
      <c r="G7" s="91">
        <f t="shared" ref="G7:O7" si="0">SUM(G11:G23)</f>
        <v>0</v>
      </c>
      <c r="H7" s="89">
        <f t="shared" si="0"/>
        <v>0</v>
      </c>
      <c r="I7" s="73">
        <f t="shared" si="0"/>
        <v>0</v>
      </c>
      <c r="J7" s="73">
        <f t="shared" si="0"/>
        <v>1132</v>
      </c>
      <c r="K7" s="73">
        <f t="shared" si="0"/>
        <v>0</v>
      </c>
      <c r="L7" s="73">
        <f t="shared" si="0"/>
        <v>1250</v>
      </c>
      <c r="M7" s="74">
        <f t="shared" si="0"/>
        <v>10424</v>
      </c>
      <c r="N7" s="72">
        <f t="shared" si="0"/>
        <v>12806</v>
      </c>
      <c r="O7" s="75">
        <f t="shared" si="0"/>
        <v>12941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65" t="s">
        <v>25</v>
      </c>
      <c r="E8" s="129" t="s">
        <v>33</v>
      </c>
      <c r="F8" s="167" t="s">
        <v>32</v>
      </c>
      <c r="G8" s="168" t="s">
        <v>15</v>
      </c>
      <c r="H8" s="170" t="s">
        <v>16</v>
      </c>
      <c r="I8" s="139" t="s">
        <v>37</v>
      </c>
      <c r="J8" s="138" t="s">
        <v>39</v>
      </c>
      <c r="K8" s="138" t="s">
        <v>38</v>
      </c>
      <c r="L8" s="171" t="s">
        <v>22</v>
      </c>
      <c r="M8" s="172"/>
      <c r="N8" s="157" t="s">
        <v>17</v>
      </c>
      <c r="O8" s="137" t="s">
        <v>18</v>
      </c>
      <c r="P8" s="123" t="s">
        <v>19</v>
      </c>
      <c r="Q8" s="2"/>
      <c r="R8" s="152" t="s">
        <v>40</v>
      </c>
    </row>
    <row r="9" spans="1:18" ht="36" customHeight="1" thickTop="1" thickBot="1">
      <c r="A9" s="127"/>
      <c r="B9" s="129" t="s">
        <v>12</v>
      </c>
      <c r="C9" s="129"/>
      <c r="D9" s="166"/>
      <c r="E9" s="129"/>
      <c r="F9" s="167"/>
      <c r="G9" s="169"/>
      <c r="H9" s="170" t="s">
        <v>37</v>
      </c>
      <c r="I9" s="139" t="s">
        <v>37</v>
      </c>
      <c r="J9" s="139"/>
      <c r="K9" s="139" t="s">
        <v>36</v>
      </c>
      <c r="L9" s="150" t="s">
        <v>23</v>
      </c>
      <c r="M9" s="156" t="s">
        <v>24</v>
      </c>
      <c r="N9" s="158"/>
      <c r="O9" s="137"/>
      <c r="P9" s="123"/>
      <c r="Q9" s="2"/>
      <c r="R9" s="153"/>
    </row>
    <row r="10" spans="1:18" ht="37.5" customHeight="1" thickTop="1" thickBot="1">
      <c r="A10" s="127"/>
      <c r="B10" s="129"/>
      <c r="C10" s="129"/>
      <c r="D10" s="166"/>
      <c r="E10" s="129"/>
      <c r="F10" s="167"/>
      <c r="G10" s="88" t="s">
        <v>20</v>
      </c>
      <c r="H10" s="170"/>
      <c r="I10" s="139"/>
      <c r="J10" s="139"/>
      <c r="K10" s="139"/>
      <c r="L10" s="155"/>
      <c r="M10" s="144"/>
      <c r="N10" s="159"/>
      <c r="O10" s="137"/>
      <c r="P10" s="123"/>
      <c r="Q10" s="2"/>
      <c r="R10" s="154"/>
    </row>
    <row r="11" spans="1:18" ht="30" customHeight="1" thickTop="1">
      <c r="A11" s="26">
        <v>1</v>
      </c>
      <c r="B11" s="43">
        <v>42156</v>
      </c>
      <c r="C11" s="28" t="s">
        <v>58</v>
      </c>
      <c r="D11" s="28" t="s">
        <v>49</v>
      </c>
      <c r="E11" s="63" t="s">
        <v>60</v>
      </c>
      <c r="F11" s="63" t="s">
        <v>59</v>
      </c>
      <c r="G11" s="87"/>
      <c r="H11" s="32">
        <f>IF($D$3="si",($G$5/$G$6*G11),IF($D$3="no",G11*$G$4,0))</f>
        <v>0</v>
      </c>
      <c r="I11" s="33"/>
      <c r="J11" s="34"/>
      <c r="K11" s="62"/>
      <c r="L11" s="62"/>
      <c r="M11" s="36"/>
      <c r="N11" s="37">
        <f>SUM(H11:M11)</f>
        <v>0</v>
      </c>
      <c r="O11" s="38">
        <v>4000</v>
      </c>
      <c r="P11" s="39"/>
      <c r="Q11" s="2"/>
      <c r="R11" s="66">
        <v>144.94</v>
      </c>
    </row>
    <row r="12" spans="1:18" ht="30" customHeight="1">
      <c r="A12" s="40">
        <v>2</v>
      </c>
      <c r="B12" s="43">
        <v>42156</v>
      </c>
      <c r="C12" s="28" t="s">
        <v>58</v>
      </c>
      <c r="D12" s="29" t="s">
        <v>53</v>
      </c>
      <c r="E12" s="63" t="s">
        <v>60</v>
      </c>
      <c r="F12" s="63" t="s">
        <v>59</v>
      </c>
      <c r="G12" s="31"/>
      <c r="H12" s="32">
        <f t="shared" ref="H12:H23" si="1">IF($D$3="si",($G$5/$G$6*G12),IF($D$3="no",G12*$G$4,0))</f>
        <v>0</v>
      </c>
      <c r="I12" s="33"/>
      <c r="J12" s="34"/>
      <c r="K12" s="62"/>
      <c r="L12" s="35"/>
      <c r="M12" s="36">
        <v>191</v>
      </c>
      <c r="N12" s="37">
        <f>SUM(H12:M12)</f>
        <v>191</v>
      </c>
      <c r="O12" s="41"/>
      <c r="P12" s="39"/>
      <c r="Q12" s="2"/>
      <c r="R12" s="66">
        <v>6.96</v>
      </c>
    </row>
    <row r="13" spans="1:18" ht="30" customHeight="1">
      <c r="A13" s="40">
        <v>3</v>
      </c>
      <c r="B13" s="43">
        <v>42157</v>
      </c>
      <c r="C13" s="28" t="s">
        <v>58</v>
      </c>
      <c r="D13" s="29" t="s">
        <v>50</v>
      </c>
      <c r="E13" s="63" t="s">
        <v>60</v>
      </c>
      <c r="F13" s="63" t="s">
        <v>59</v>
      </c>
      <c r="G13" s="31"/>
      <c r="H13" s="32">
        <f t="shared" si="1"/>
        <v>0</v>
      </c>
      <c r="I13" s="33"/>
      <c r="J13" s="34"/>
      <c r="K13" s="62"/>
      <c r="L13" s="35"/>
      <c r="M13" s="36">
        <v>797</v>
      </c>
      <c r="N13" s="37">
        <f t="shared" ref="N13:N16" si="2">SUM(H13:M13)</f>
        <v>797</v>
      </c>
      <c r="O13" s="41"/>
      <c r="P13" s="39"/>
      <c r="Q13" s="2"/>
      <c r="R13" s="67">
        <v>29.04</v>
      </c>
    </row>
    <row r="14" spans="1:18" ht="30" customHeight="1">
      <c r="A14" s="40">
        <v>4</v>
      </c>
      <c r="B14" s="43">
        <v>42157</v>
      </c>
      <c r="C14" s="28" t="s">
        <v>67</v>
      </c>
      <c r="D14" s="29" t="s">
        <v>52</v>
      </c>
      <c r="E14" s="63" t="s">
        <v>60</v>
      </c>
      <c r="F14" s="63" t="s">
        <v>59</v>
      </c>
      <c r="G14" s="31"/>
      <c r="H14" s="32">
        <f t="shared" si="1"/>
        <v>0</v>
      </c>
      <c r="I14" s="33"/>
      <c r="J14" s="34">
        <v>443</v>
      </c>
      <c r="K14" s="62"/>
      <c r="L14" s="35"/>
      <c r="M14" s="36"/>
      <c r="N14" s="37">
        <f t="shared" si="2"/>
        <v>443</v>
      </c>
      <c r="O14" s="41"/>
      <c r="P14" s="39"/>
      <c r="Q14" s="2"/>
      <c r="R14" s="68">
        <v>16.14</v>
      </c>
    </row>
    <row r="15" spans="1:18" ht="30" customHeight="1">
      <c r="A15" s="40">
        <v>5</v>
      </c>
      <c r="B15" s="43">
        <v>42158</v>
      </c>
      <c r="C15" s="28" t="s">
        <v>58</v>
      </c>
      <c r="D15" s="29" t="s">
        <v>50</v>
      </c>
      <c r="E15" s="63" t="s">
        <v>60</v>
      </c>
      <c r="F15" s="63" t="s">
        <v>59</v>
      </c>
      <c r="G15" s="31"/>
      <c r="H15" s="32">
        <f t="shared" si="1"/>
        <v>0</v>
      </c>
      <c r="I15" s="33"/>
      <c r="J15" s="34"/>
      <c r="K15" s="62"/>
      <c r="L15" s="35"/>
      <c r="M15" s="36">
        <v>695</v>
      </c>
      <c r="N15" s="37">
        <f t="shared" si="2"/>
        <v>695</v>
      </c>
      <c r="O15" s="41"/>
      <c r="P15" s="39"/>
      <c r="Q15" s="2"/>
      <c r="R15" s="69">
        <v>25.31</v>
      </c>
    </row>
    <row r="16" spans="1:18" ht="30" customHeight="1">
      <c r="A16" s="40">
        <v>6</v>
      </c>
      <c r="B16" s="27">
        <v>42158</v>
      </c>
      <c r="C16" s="28" t="s">
        <v>58</v>
      </c>
      <c r="D16" s="29" t="s">
        <v>52</v>
      </c>
      <c r="E16" s="63" t="s">
        <v>60</v>
      </c>
      <c r="F16" s="63" t="s">
        <v>59</v>
      </c>
      <c r="G16" s="31"/>
      <c r="H16" s="32">
        <f t="shared" si="1"/>
        <v>0</v>
      </c>
      <c r="I16" s="33"/>
      <c r="J16" s="34">
        <v>380</v>
      </c>
      <c r="K16" s="62"/>
      <c r="L16" s="35"/>
      <c r="M16" s="36"/>
      <c r="N16" s="37">
        <f t="shared" si="2"/>
        <v>380</v>
      </c>
      <c r="O16" s="41"/>
      <c r="P16" s="39"/>
      <c r="Q16" s="2"/>
      <c r="R16" s="68">
        <v>13.84</v>
      </c>
    </row>
    <row r="17" spans="1:18" ht="30" customHeight="1">
      <c r="A17" s="40">
        <v>7</v>
      </c>
      <c r="B17" s="27">
        <v>42158</v>
      </c>
      <c r="C17" s="28" t="s">
        <v>58</v>
      </c>
      <c r="D17" s="29" t="s">
        <v>79</v>
      </c>
      <c r="E17" s="63" t="s">
        <v>60</v>
      </c>
      <c r="F17" s="63" t="s">
        <v>59</v>
      </c>
      <c r="G17" s="31"/>
      <c r="H17" s="32">
        <f t="shared" si="1"/>
        <v>0</v>
      </c>
      <c r="I17" s="33"/>
      <c r="J17" s="34"/>
      <c r="K17" s="62"/>
      <c r="L17" s="35"/>
      <c r="M17" s="36">
        <v>6875</v>
      </c>
      <c r="N17" s="37">
        <f t="shared" ref="N17:N23" si="3">SUM(H17:M17)</f>
        <v>6875</v>
      </c>
      <c r="O17" s="41">
        <v>6875</v>
      </c>
      <c r="P17" s="39"/>
      <c r="Q17" s="2"/>
      <c r="R17" s="68">
        <v>273.64</v>
      </c>
    </row>
    <row r="18" spans="1:18" ht="30" customHeight="1">
      <c r="A18" s="40">
        <v>8</v>
      </c>
      <c r="B18" s="27">
        <v>42158</v>
      </c>
      <c r="C18" s="28" t="s">
        <v>58</v>
      </c>
      <c r="D18" s="29" t="s">
        <v>52</v>
      </c>
      <c r="E18" s="63" t="s">
        <v>60</v>
      </c>
      <c r="F18" s="63" t="s">
        <v>59</v>
      </c>
      <c r="G18" s="31"/>
      <c r="H18" s="32">
        <f t="shared" si="1"/>
        <v>0</v>
      </c>
      <c r="I18" s="33"/>
      <c r="J18" s="34">
        <v>309</v>
      </c>
      <c r="K18" s="62"/>
      <c r="L18" s="35"/>
      <c r="M18" s="36"/>
      <c r="N18" s="37">
        <f t="shared" ref="N18" si="4">SUM(H18:M18)</f>
        <v>309</v>
      </c>
      <c r="O18" s="41"/>
      <c r="P18" s="98"/>
      <c r="Q18" s="99"/>
      <c r="R18" s="68">
        <v>11.25</v>
      </c>
    </row>
    <row r="19" spans="1:18" ht="30" customHeight="1">
      <c r="A19" s="40">
        <v>9</v>
      </c>
      <c r="B19" s="27">
        <v>42159</v>
      </c>
      <c r="C19" s="28" t="s">
        <v>58</v>
      </c>
      <c r="D19" s="29" t="s">
        <v>50</v>
      </c>
      <c r="E19" s="63" t="s">
        <v>60</v>
      </c>
      <c r="F19" s="30" t="s">
        <v>59</v>
      </c>
      <c r="G19" s="31"/>
      <c r="H19" s="32">
        <f t="shared" si="1"/>
        <v>0</v>
      </c>
      <c r="I19" s="33"/>
      <c r="K19" s="34"/>
      <c r="L19" s="35"/>
      <c r="M19" s="36">
        <v>1216</v>
      </c>
      <c r="N19" s="37">
        <f t="shared" si="3"/>
        <v>1216</v>
      </c>
      <c r="O19" s="41">
        <v>1216</v>
      </c>
      <c r="P19" s="39"/>
      <c r="Q19" s="2"/>
      <c r="R19" s="68">
        <v>43.78</v>
      </c>
    </row>
    <row r="20" spans="1:18" ht="30" customHeight="1">
      <c r="A20" s="40">
        <v>10</v>
      </c>
      <c r="B20" s="27">
        <v>42159</v>
      </c>
      <c r="C20" s="28" t="s">
        <v>58</v>
      </c>
      <c r="D20" s="29" t="s">
        <v>78</v>
      </c>
      <c r="E20" s="29" t="s">
        <v>60</v>
      </c>
      <c r="F20" s="30" t="s">
        <v>59</v>
      </c>
      <c r="G20" s="31"/>
      <c r="H20" s="32">
        <f t="shared" si="1"/>
        <v>0</v>
      </c>
      <c r="I20" s="33"/>
      <c r="J20" s="34"/>
      <c r="K20" s="62"/>
      <c r="L20" s="35"/>
      <c r="M20" s="36">
        <v>650</v>
      </c>
      <c r="N20" s="37">
        <f t="shared" si="3"/>
        <v>650</v>
      </c>
      <c r="O20" s="41"/>
      <c r="P20" s="39"/>
      <c r="Q20" s="2"/>
      <c r="R20" s="68">
        <v>23.65</v>
      </c>
    </row>
    <row r="21" spans="1:18" ht="30" customHeight="1">
      <c r="A21" s="40">
        <v>11</v>
      </c>
      <c r="B21" s="27">
        <v>42159</v>
      </c>
      <c r="C21" s="28" t="s">
        <v>58</v>
      </c>
      <c r="D21" s="29" t="s">
        <v>68</v>
      </c>
      <c r="E21" s="29" t="s">
        <v>60</v>
      </c>
      <c r="F21" s="30" t="s">
        <v>59</v>
      </c>
      <c r="G21" s="31"/>
      <c r="H21" s="32">
        <f t="shared" si="1"/>
        <v>0</v>
      </c>
      <c r="I21" s="33"/>
      <c r="J21" s="34"/>
      <c r="K21" s="62"/>
      <c r="L21" s="35">
        <v>1250</v>
      </c>
      <c r="M21" s="36"/>
      <c r="N21" s="37">
        <f t="shared" si="3"/>
        <v>1250</v>
      </c>
      <c r="O21" s="41">
        <v>1250</v>
      </c>
      <c r="P21" s="39"/>
      <c r="Q21" s="2"/>
      <c r="R21" s="68">
        <v>44.94</v>
      </c>
    </row>
    <row r="22" spans="1:18" ht="30" customHeight="1">
      <c r="A22" s="40">
        <v>12</v>
      </c>
      <c r="B22" s="107">
        <v>42181</v>
      </c>
      <c r="C22" s="108" t="s">
        <v>62</v>
      </c>
      <c r="D22" s="109" t="s">
        <v>61</v>
      </c>
      <c r="E22" s="109"/>
      <c r="F22" s="110"/>
      <c r="G22" s="111"/>
      <c r="H22" s="112">
        <f t="shared" ref="H22" si="5">IF($D$3="si",($G$5/$G$6*G22),IF($D$3="no",G22*$G$4,0))</f>
        <v>0</v>
      </c>
      <c r="I22" s="113"/>
      <c r="J22" s="114"/>
      <c r="K22" s="115"/>
      <c r="L22" s="116"/>
      <c r="M22" s="117"/>
      <c r="N22" s="118">
        <f t="shared" ref="N22" si="6">SUM(H22:M22)</f>
        <v>0</v>
      </c>
      <c r="O22" s="119">
        <v>-400</v>
      </c>
      <c r="P22" s="98"/>
      <c r="Q22" s="99"/>
      <c r="R22" s="100">
        <v>-14.55</v>
      </c>
    </row>
    <row r="23" spans="1:18" ht="30" customHeight="1">
      <c r="A23" s="40">
        <v>13</v>
      </c>
      <c r="B23" s="27"/>
      <c r="C23" s="28"/>
      <c r="D23" s="29"/>
      <c r="E23" s="29"/>
      <c r="F23" s="30"/>
      <c r="G23" s="31"/>
      <c r="H23" s="32">
        <f t="shared" si="1"/>
        <v>0</v>
      </c>
      <c r="I23" s="33"/>
      <c r="J23" s="34"/>
      <c r="K23" s="62"/>
      <c r="L23" s="35"/>
      <c r="M23" s="36"/>
      <c r="N23" s="37">
        <f t="shared" si="3"/>
        <v>0</v>
      </c>
      <c r="O23" s="41"/>
      <c r="P23" s="39" t="str">
        <f t="shared" ref="P23" si="7">IF(F23="Milano","X","")</f>
        <v/>
      </c>
      <c r="Q23" s="2"/>
      <c r="R23" s="68"/>
    </row>
    <row r="24" spans="1:18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8">
      <c r="A25" s="76"/>
      <c r="B25" s="77"/>
      <c r="C25" s="78"/>
      <c r="D25" s="79"/>
      <c r="E25" s="79"/>
      <c r="F25" s="80"/>
      <c r="G25" s="81"/>
      <c r="H25" s="82"/>
      <c r="I25" s="83"/>
      <c r="J25" s="83"/>
      <c r="K25" s="83"/>
      <c r="L25" s="83"/>
      <c r="M25" s="83"/>
      <c r="N25" s="84"/>
      <c r="O25" s="85"/>
      <c r="P25" s="86"/>
    </row>
    <row r="26" spans="1:18">
      <c r="A26" s="54"/>
      <c r="B26" s="70" t="s">
        <v>41</v>
      </c>
      <c r="C26" s="70"/>
      <c r="D26" s="70"/>
      <c r="E26" s="55"/>
      <c r="F26" s="55"/>
      <c r="G26" s="70" t="s">
        <v>43</v>
      </c>
      <c r="H26" s="70"/>
      <c r="I26" s="70"/>
      <c r="J26" s="55"/>
      <c r="K26" s="55"/>
      <c r="L26" s="70" t="s">
        <v>42</v>
      </c>
      <c r="M26" s="70"/>
      <c r="N26" s="70"/>
      <c r="O26" s="55"/>
      <c r="P26" s="86"/>
    </row>
    <row r="27" spans="1:18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86"/>
    </row>
    <row r="28" spans="1:18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5:M25 H11:I11 J11:M12 K19 J13:K18 H12:H21 L13:L21 H22:M23 J20:K21">
      <formula1>0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  <formula2>0</formula2>
    </dataValidation>
    <dataValidation type="textLength" operator="greaterThan" allowBlank="1" showErrorMessage="1" sqref="D25:E25">
      <formula1>1</formula1>
      <formula2>0</formula2>
    </dataValidation>
    <dataValidation type="textLength" operator="greaterThan" sqref="F25">
      <formula1>1</formula1>
      <formula2>0</formula2>
    </dataValidation>
    <dataValidation type="date" operator="greaterThanOrEqual" showErrorMessage="1" errorTitle="Data" error="Inserire una data superiore al 1/11/2000" sqref="B25 B11:B15">
      <formula1>36831</formula1>
      <formula2>0</formula2>
    </dataValidation>
    <dataValidation type="textLength" operator="greaterThan" allowBlank="1" sqref="C25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8"/>
  <sheetViews>
    <sheetView tabSelected="1" view="pageBreakPreview" topLeftCell="E1" zoomScale="60" workbookViewId="0">
      <pane ySplit="5" topLeftCell="A6" activePane="bottomLeft" state="frozen"/>
      <selection pane="bottomLeft" activeCell="D12" sqref="D1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59.42578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40"/>
      <c r="C1" s="140"/>
      <c r="D1" s="141" t="s">
        <v>44</v>
      </c>
      <c r="E1" s="141"/>
      <c r="F1" s="45">
        <v>42156</v>
      </c>
      <c r="G1" s="44" t="s">
        <v>77</v>
      </c>
      <c r="L1" s="8" t="s">
        <v>31</v>
      </c>
      <c r="M1" s="3">
        <f>+P1-N7</f>
        <v>0</v>
      </c>
      <c r="N1" s="5" t="s">
        <v>1</v>
      </c>
      <c r="O1" s="6"/>
      <c r="P1" s="51">
        <f>SUM(H7:M7)</f>
        <v>896.59</v>
      </c>
      <c r="Q1" s="3" t="s">
        <v>28</v>
      </c>
      <c r="R1" s="97">
        <f>SUM(R11:R17)</f>
        <v>816.17000000000007</v>
      </c>
    </row>
    <row r="2" spans="1:18" s="8" customFormat="1" ht="57.75" customHeight="1">
      <c r="A2" s="4"/>
      <c r="B2" s="142" t="s">
        <v>2</v>
      </c>
      <c r="C2" s="142"/>
      <c r="D2" s="141" t="s">
        <v>45</v>
      </c>
      <c r="E2" s="141"/>
      <c r="F2" s="9"/>
      <c r="G2" s="9"/>
      <c r="N2" s="10" t="s">
        <v>3</v>
      </c>
      <c r="O2" s="11"/>
      <c r="P2" s="56"/>
      <c r="Q2" s="3" t="s">
        <v>27</v>
      </c>
      <c r="R2" s="97"/>
    </row>
    <row r="3" spans="1:18" s="8" customFormat="1" ht="35.25" customHeight="1">
      <c r="A3" s="4"/>
      <c r="B3" s="142" t="s">
        <v>26</v>
      </c>
      <c r="C3" s="142"/>
      <c r="D3" s="141" t="s">
        <v>28</v>
      </c>
      <c r="E3" s="141"/>
      <c r="N3" s="10" t="s">
        <v>4</v>
      </c>
      <c r="O3" s="11"/>
      <c r="P3" s="56">
        <f>+O7</f>
        <v>896.59</v>
      </c>
      <c r="Q3" s="13"/>
      <c r="R3" s="97">
        <f>SUM(R11:R15,R15:R18)</f>
        <v>816.17000000000007</v>
      </c>
    </row>
    <row r="4" spans="1:18" s="8" customFormat="1" ht="35.25" customHeight="1" thickBot="1">
      <c r="A4" s="4"/>
      <c r="D4" s="14"/>
      <c r="E4" s="14"/>
      <c r="F4" s="10" t="s">
        <v>21</v>
      </c>
      <c r="G4" s="7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7"/>
    </row>
    <row r="5" spans="1:18" s="8" customFormat="1" ht="43.5" customHeight="1" thickTop="1" thickBot="1">
      <c r="A5" s="4"/>
      <c r="B5" s="19" t="s">
        <v>6</v>
      </c>
      <c r="C5" s="20"/>
      <c r="D5" s="53">
        <v>2</v>
      </c>
      <c r="E5" s="14"/>
      <c r="F5" s="10" t="s">
        <v>7</v>
      </c>
      <c r="G5" s="71">
        <v>1.1100000000000001</v>
      </c>
      <c r="N5" s="145" t="s">
        <v>8</v>
      </c>
      <c r="O5" s="145"/>
      <c r="P5" s="52">
        <f>P1-P2-P3-P4</f>
        <v>0</v>
      </c>
      <c r="Q5" s="13"/>
      <c r="R5" s="97">
        <f>R1-R2-R3</f>
        <v>0</v>
      </c>
    </row>
    <row r="6" spans="1:18" s="8" customFormat="1" ht="43.5" customHeight="1" thickTop="1" thickBot="1">
      <c r="A6" s="4"/>
      <c r="B6" s="50" t="s">
        <v>46</v>
      </c>
      <c r="C6" s="50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60" t="s">
        <v>30</v>
      </c>
      <c r="B7" s="161"/>
      <c r="C7" s="162"/>
      <c r="D7" s="163" t="s">
        <v>11</v>
      </c>
      <c r="E7" s="164"/>
      <c r="F7" s="164"/>
      <c r="G7" s="91">
        <f t="shared" ref="G7:O7" si="0">SUM(G11:G23)</f>
        <v>0</v>
      </c>
      <c r="H7" s="89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896.59</v>
      </c>
      <c r="L7" s="73">
        <f t="shared" si="0"/>
        <v>0</v>
      </c>
      <c r="M7" s="74">
        <f t="shared" si="0"/>
        <v>0</v>
      </c>
      <c r="N7" s="72">
        <f t="shared" si="0"/>
        <v>896.59</v>
      </c>
      <c r="O7" s="75">
        <f t="shared" si="0"/>
        <v>896.59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65" t="s">
        <v>25</v>
      </c>
      <c r="E8" s="129" t="s">
        <v>33</v>
      </c>
      <c r="F8" s="167" t="s">
        <v>32</v>
      </c>
      <c r="G8" s="168" t="s">
        <v>15</v>
      </c>
      <c r="H8" s="170" t="s">
        <v>16</v>
      </c>
      <c r="I8" s="139" t="s">
        <v>37</v>
      </c>
      <c r="J8" s="138" t="s">
        <v>39</v>
      </c>
      <c r="K8" s="138" t="s">
        <v>38</v>
      </c>
      <c r="L8" s="171" t="s">
        <v>22</v>
      </c>
      <c r="M8" s="172"/>
      <c r="N8" s="157" t="s">
        <v>17</v>
      </c>
      <c r="O8" s="137" t="s">
        <v>18</v>
      </c>
      <c r="P8" s="123" t="s">
        <v>19</v>
      </c>
      <c r="Q8" s="2"/>
      <c r="R8" s="152" t="s">
        <v>40</v>
      </c>
    </row>
    <row r="9" spans="1:18" ht="36" customHeight="1" thickTop="1" thickBot="1">
      <c r="A9" s="127"/>
      <c r="B9" s="129" t="s">
        <v>12</v>
      </c>
      <c r="C9" s="129"/>
      <c r="D9" s="166"/>
      <c r="E9" s="129"/>
      <c r="F9" s="167"/>
      <c r="G9" s="169"/>
      <c r="H9" s="170" t="s">
        <v>37</v>
      </c>
      <c r="I9" s="139" t="s">
        <v>37</v>
      </c>
      <c r="J9" s="139"/>
      <c r="K9" s="139" t="s">
        <v>36</v>
      </c>
      <c r="L9" s="150" t="s">
        <v>23</v>
      </c>
      <c r="M9" s="156" t="s">
        <v>24</v>
      </c>
      <c r="N9" s="158"/>
      <c r="O9" s="137"/>
      <c r="P9" s="123"/>
      <c r="Q9" s="2"/>
      <c r="R9" s="153"/>
    </row>
    <row r="10" spans="1:18" ht="37.5" customHeight="1" thickTop="1" thickBot="1">
      <c r="A10" s="127"/>
      <c r="B10" s="129"/>
      <c r="C10" s="129"/>
      <c r="D10" s="166"/>
      <c r="E10" s="129"/>
      <c r="F10" s="167"/>
      <c r="G10" s="88" t="s">
        <v>20</v>
      </c>
      <c r="H10" s="170"/>
      <c r="I10" s="139"/>
      <c r="J10" s="139"/>
      <c r="K10" s="139"/>
      <c r="L10" s="155"/>
      <c r="M10" s="144"/>
      <c r="N10" s="159"/>
      <c r="O10" s="137"/>
      <c r="P10" s="123"/>
      <c r="Q10" s="2"/>
      <c r="R10" s="154"/>
    </row>
    <row r="11" spans="1:18" ht="30" customHeight="1" thickTop="1">
      <c r="A11" s="26">
        <v>1</v>
      </c>
      <c r="B11" s="43">
        <v>42169</v>
      </c>
      <c r="C11" s="28" t="s">
        <v>71</v>
      </c>
      <c r="D11" s="28" t="s">
        <v>72</v>
      </c>
      <c r="E11" s="63" t="s">
        <v>47</v>
      </c>
      <c r="F11" s="63" t="s">
        <v>51</v>
      </c>
      <c r="G11" s="87"/>
      <c r="H11" s="32">
        <f>IF($D$3="si",($G$5/$G$6*G11),IF($D$3="no",G11*$G$4,0))</f>
        <v>0</v>
      </c>
      <c r="I11" s="33"/>
      <c r="J11" s="34"/>
      <c r="K11" s="62">
        <v>99</v>
      </c>
      <c r="L11" s="62"/>
      <c r="M11" s="36"/>
      <c r="N11" s="37">
        <f>SUM(H11:M11)</f>
        <v>99</v>
      </c>
      <c r="O11" s="38">
        <v>99</v>
      </c>
      <c r="P11" s="39"/>
      <c r="Q11" s="2"/>
      <c r="R11" s="66">
        <v>87.66</v>
      </c>
    </row>
    <row r="12" spans="1:18" ht="30" customHeight="1">
      <c r="A12" s="40">
        <v>2</v>
      </c>
      <c r="B12" s="43">
        <v>42169</v>
      </c>
      <c r="C12" s="28" t="s">
        <v>71</v>
      </c>
      <c r="D12" s="28" t="s">
        <v>72</v>
      </c>
      <c r="E12" s="63" t="s">
        <v>47</v>
      </c>
      <c r="F12" s="63" t="s">
        <v>51</v>
      </c>
      <c r="G12" s="31"/>
      <c r="H12" s="32">
        <f t="shared" ref="H12:H23" si="1">IF($D$3="si",($G$5/$G$6*G12),IF($D$3="no",G12*$G$4,0))</f>
        <v>0</v>
      </c>
      <c r="I12" s="33"/>
      <c r="J12" s="34"/>
      <c r="K12" s="62">
        <v>99</v>
      </c>
      <c r="L12" s="35"/>
      <c r="M12" s="36"/>
      <c r="N12" s="37">
        <f>SUM(H12:M12)</f>
        <v>99</v>
      </c>
      <c r="O12" s="41">
        <v>99</v>
      </c>
      <c r="P12" s="39"/>
      <c r="Q12" s="2"/>
      <c r="R12" s="66">
        <v>87.66</v>
      </c>
    </row>
    <row r="13" spans="1:18" ht="30" customHeight="1">
      <c r="A13" s="40">
        <v>3</v>
      </c>
      <c r="B13" s="43">
        <v>42181</v>
      </c>
      <c r="C13" s="28" t="s">
        <v>71</v>
      </c>
      <c r="D13" s="29" t="s">
        <v>80</v>
      </c>
      <c r="E13" s="63" t="s">
        <v>47</v>
      </c>
      <c r="F13" s="63" t="s">
        <v>51</v>
      </c>
      <c r="G13" s="31"/>
      <c r="H13" s="32"/>
      <c r="I13" s="33"/>
      <c r="J13" s="34"/>
      <c r="K13" s="62">
        <v>638.09</v>
      </c>
      <c r="L13" s="35"/>
      <c r="M13" s="36"/>
      <c r="N13" s="37">
        <f t="shared" ref="N13:N16" si="2">SUM(H13:M13)</f>
        <v>638.09</v>
      </c>
      <c r="O13" s="41">
        <v>638.09</v>
      </c>
      <c r="P13" s="39"/>
      <c r="Q13" s="2"/>
      <c r="R13" s="67">
        <v>586.91</v>
      </c>
    </row>
    <row r="14" spans="1:18" ht="30" customHeight="1">
      <c r="A14" s="40">
        <v>4</v>
      </c>
      <c r="B14" s="43">
        <v>42180</v>
      </c>
      <c r="C14" s="28" t="s">
        <v>71</v>
      </c>
      <c r="D14" s="29" t="s">
        <v>81</v>
      </c>
      <c r="E14" s="63" t="s">
        <v>47</v>
      </c>
      <c r="F14" s="63" t="s">
        <v>51</v>
      </c>
      <c r="G14" s="31"/>
      <c r="H14" s="32">
        <f t="shared" si="1"/>
        <v>0</v>
      </c>
      <c r="I14" s="33"/>
      <c r="J14" s="34"/>
      <c r="K14" s="62">
        <v>60.5</v>
      </c>
      <c r="L14" s="35"/>
      <c r="M14" s="36"/>
      <c r="N14" s="37">
        <f t="shared" si="2"/>
        <v>60.5</v>
      </c>
      <c r="O14" s="41">
        <v>60.5</v>
      </c>
      <c r="P14" s="39"/>
      <c r="Q14" s="2"/>
      <c r="R14" s="68">
        <v>53.94</v>
      </c>
    </row>
    <row r="15" spans="1:18" ht="30" customHeight="1">
      <c r="A15" s="40">
        <v>5</v>
      </c>
      <c r="B15" s="43"/>
      <c r="C15" s="28"/>
      <c r="D15" s="29"/>
      <c r="E15" s="63"/>
      <c r="F15" s="63"/>
      <c r="G15" s="31"/>
      <c r="H15" s="32">
        <f t="shared" si="1"/>
        <v>0</v>
      </c>
      <c r="I15" s="33"/>
      <c r="J15" s="34"/>
      <c r="K15" s="62"/>
      <c r="L15" s="35"/>
      <c r="M15" s="36"/>
      <c r="N15" s="37">
        <f t="shared" si="2"/>
        <v>0</v>
      </c>
      <c r="O15" s="41"/>
      <c r="P15" s="39"/>
      <c r="Q15" s="2"/>
      <c r="R15" s="69"/>
    </row>
    <row r="16" spans="1:18" ht="30" customHeight="1">
      <c r="A16" s="40">
        <v>6</v>
      </c>
      <c r="B16" s="27"/>
      <c r="C16" s="28"/>
      <c r="D16" s="29"/>
      <c r="E16" s="63"/>
      <c r="F16" s="63"/>
      <c r="G16" s="31"/>
      <c r="H16" s="32">
        <f t="shared" si="1"/>
        <v>0</v>
      </c>
      <c r="I16" s="33"/>
      <c r="J16" s="34"/>
      <c r="K16" s="62"/>
      <c r="L16" s="35"/>
      <c r="M16" s="36"/>
      <c r="N16" s="37">
        <f t="shared" si="2"/>
        <v>0</v>
      </c>
      <c r="O16" s="41"/>
      <c r="P16" s="39"/>
      <c r="Q16" s="2"/>
      <c r="R16" s="68"/>
    </row>
    <row r="17" spans="1:18" ht="30" customHeight="1">
      <c r="A17" s="40">
        <v>7</v>
      </c>
      <c r="B17" s="27"/>
      <c r="C17" s="28"/>
      <c r="D17" s="29"/>
      <c r="E17" s="63"/>
      <c r="F17" s="63"/>
      <c r="G17" s="31"/>
      <c r="H17" s="32">
        <f t="shared" si="1"/>
        <v>0</v>
      </c>
      <c r="I17" s="33"/>
      <c r="J17" s="34"/>
      <c r="K17" s="62"/>
      <c r="L17" s="35"/>
      <c r="M17" s="36"/>
      <c r="N17" s="37">
        <f t="shared" ref="N17:N23" si="3">SUM(H17:M17)</f>
        <v>0</v>
      </c>
      <c r="O17" s="41"/>
      <c r="P17" s="39"/>
      <c r="Q17" s="2"/>
      <c r="R17" s="68"/>
    </row>
    <row r="18" spans="1:18" ht="30" customHeight="1">
      <c r="A18" s="40">
        <v>8</v>
      </c>
      <c r="B18" s="27"/>
      <c r="C18" s="28"/>
      <c r="D18" s="29"/>
      <c r="E18" s="63"/>
      <c r="F18" s="63"/>
      <c r="G18" s="31"/>
      <c r="H18" s="32">
        <f t="shared" si="1"/>
        <v>0</v>
      </c>
      <c r="I18" s="33"/>
      <c r="J18" s="34"/>
      <c r="K18" s="62"/>
      <c r="L18" s="35"/>
      <c r="M18" s="36"/>
      <c r="N18" s="37">
        <f t="shared" si="3"/>
        <v>0</v>
      </c>
      <c r="O18" s="41"/>
      <c r="P18" s="98"/>
      <c r="Q18" s="99"/>
      <c r="R18" s="100"/>
    </row>
    <row r="19" spans="1:18" ht="30" customHeight="1">
      <c r="A19" s="40">
        <v>9</v>
      </c>
      <c r="B19" s="27"/>
      <c r="C19" s="28"/>
      <c r="D19" s="29"/>
      <c r="E19" s="63"/>
      <c r="F19" s="30"/>
      <c r="G19" s="31"/>
      <c r="H19" s="32">
        <f t="shared" si="1"/>
        <v>0</v>
      </c>
      <c r="I19" s="33"/>
      <c r="K19" s="34"/>
      <c r="L19" s="35"/>
      <c r="M19" s="36"/>
      <c r="N19" s="37">
        <f t="shared" si="3"/>
        <v>0</v>
      </c>
      <c r="O19" s="41"/>
      <c r="P19" s="39"/>
      <c r="Q19" s="2"/>
      <c r="R19" s="68"/>
    </row>
    <row r="20" spans="1:18" ht="30" customHeight="1">
      <c r="A20" s="40">
        <v>10</v>
      </c>
      <c r="B20" s="27"/>
      <c r="C20" s="28"/>
      <c r="D20" s="29"/>
      <c r="E20" s="29"/>
      <c r="F20" s="30"/>
      <c r="G20" s="31"/>
      <c r="H20" s="32">
        <f t="shared" si="1"/>
        <v>0</v>
      </c>
      <c r="I20" s="33"/>
      <c r="J20" s="34"/>
      <c r="K20" s="62"/>
      <c r="L20" s="35"/>
      <c r="M20" s="36"/>
      <c r="N20" s="37">
        <f t="shared" si="3"/>
        <v>0</v>
      </c>
      <c r="O20" s="41"/>
      <c r="P20" s="39"/>
      <c r="Q20" s="2"/>
      <c r="R20" s="68"/>
    </row>
    <row r="21" spans="1:18" ht="30" customHeight="1">
      <c r="A21" s="40">
        <v>11</v>
      </c>
      <c r="B21" s="27"/>
      <c r="C21" s="28"/>
      <c r="D21" s="29"/>
      <c r="E21" s="29"/>
      <c r="F21" s="30"/>
      <c r="G21" s="31"/>
      <c r="H21" s="32">
        <f t="shared" si="1"/>
        <v>0</v>
      </c>
      <c r="I21" s="33"/>
      <c r="J21" s="34"/>
      <c r="K21" s="62"/>
      <c r="L21" s="35"/>
      <c r="M21" s="36"/>
      <c r="N21" s="37">
        <f t="shared" si="3"/>
        <v>0</v>
      </c>
      <c r="O21" s="41"/>
      <c r="P21" s="39"/>
      <c r="Q21" s="2"/>
      <c r="R21" s="68"/>
    </row>
    <row r="22" spans="1:18" ht="30" customHeight="1">
      <c r="A22" s="40">
        <v>12</v>
      </c>
      <c r="B22" s="27"/>
      <c r="C22" s="28"/>
      <c r="D22" s="29"/>
      <c r="E22" s="29"/>
      <c r="F22" s="30"/>
      <c r="G22" s="31"/>
      <c r="H22" s="32">
        <f t="shared" si="1"/>
        <v>0</v>
      </c>
      <c r="I22" s="33"/>
      <c r="J22" s="34"/>
      <c r="K22" s="62"/>
      <c r="L22" s="35"/>
      <c r="M22" s="36"/>
      <c r="N22" s="37">
        <f t="shared" si="3"/>
        <v>0</v>
      </c>
      <c r="O22" s="41"/>
      <c r="P22" s="39"/>
      <c r="Q22" s="2"/>
      <c r="R22" s="68"/>
    </row>
    <row r="23" spans="1:18" ht="30" customHeight="1">
      <c r="A23" s="40">
        <v>13</v>
      </c>
      <c r="B23" s="27"/>
      <c r="C23" s="28"/>
      <c r="D23" s="29"/>
      <c r="E23" s="29"/>
      <c r="F23" s="30"/>
      <c r="G23" s="31"/>
      <c r="H23" s="32">
        <f t="shared" si="1"/>
        <v>0</v>
      </c>
      <c r="I23" s="33"/>
      <c r="J23" s="34"/>
      <c r="K23" s="62"/>
      <c r="L23" s="35"/>
      <c r="M23" s="36"/>
      <c r="N23" s="37">
        <f t="shared" si="3"/>
        <v>0</v>
      </c>
      <c r="O23" s="41"/>
      <c r="P23" s="39" t="str">
        <f t="shared" ref="P23" si="4">IF(F23="Milano","X","")</f>
        <v/>
      </c>
      <c r="Q23" s="2"/>
      <c r="R23" s="68"/>
    </row>
    <row r="24" spans="1:18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8">
      <c r="A25" s="76"/>
      <c r="B25" s="77"/>
      <c r="C25" s="78"/>
      <c r="D25" s="79"/>
      <c r="E25" s="79"/>
      <c r="F25" s="80"/>
      <c r="G25" s="81"/>
      <c r="H25" s="82"/>
      <c r="I25" s="83"/>
      <c r="J25" s="83"/>
      <c r="K25" s="83"/>
      <c r="L25" s="83"/>
      <c r="M25" s="83"/>
      <c r="N25" s="84"/>
      <c r="O25" s="85"/>
      <c r="P25" s="86"/>
    </row>
    <row r="26" spans="1:18">
      <c r="A26" s="54"/>
      <c r="B26" s="70" t="s">
        <v>41</v>
      </c>
      <c r="C26" s="70"/>
      <c r="D26" s="70"/>
      <c r="E26" s="55"/>
      <c r="F26" s="55"/>
      <c r="G26" s="70" t="s">
        <v>43</v>
      </c>
      <c r="H26" s="70"/>
      <c r="I26" s="70"/>
      <c r="J26" s="55"/>
      <c r="K26" s="55"/>
      <c r="L26" s="70" t="s">
        <v>42</v>
      </c>
      <c r="M26" s="70"/>
      <c r="N26" s="70"/>
      <c r="O26" s="55"/>
      <c r="P26" s="86"/>
    </row>
    <row r="27" spans="1:18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86"/>
    </row>
    <row r="28" spans="1:18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5">
      <formula1>1</formula1>
      <formula2>0</formula2>
    </dataValidation>
    <dataValidation type="date" operator="greaterThanOrEqual" showErrorMessage="1" errorTitle="Data" error="Inserire una data superiore al 1/11/2000" sqref="B25 B11:B15">
      <formula1>36831</formula1>
      <formula2>0</formula2>
    </dataValidation>
    <dataValidation type="textLength" operator="greaterThan" sqref="F25">
      <formula1>1</formula1>
      <formula2>0</formula2>
    </dataValidation>
    <dataValidation type="textLength" operator="greaterThan" allowBlank="1" showErrorMessage="1" sqref="D25:E25">
      <formula1>1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  <formula2>0</formula2>
    </dataValidation>
    <dataValidation type="decimal" operator="greaterThanOrEqual" allowBlank="1" showErrorMessage="1" errorTitle="Valore" error="Inserire un numero maggiore o uguale a 0 (zero)!" sqref="H25:M25 H11:I11 J11:M12 K19 J13:K18 J20:K22 H12:H22 L13:L22 H23:M2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Nota Spese EUR</vt:lpstr>
      <vt:lpstr>Nota Spese CZK</vt:lpstr>
      <vt:lpstr>Nota Spese USD</vt:lpstr>
      <vt:lpstr>'Nota Spese CZK'!Print_Area</vt:lpstr>
      <vt:lpstr>'Nota Spese EUR'!Print_Area</vt:lpstr>
      <vt:lpstr>'Nota Spese USD'!Print_Area</vt:lpstr>
      <vt:lpstr>'Nota Spese CZK'!Print_Titles</vt:lpstr>
      <vt:lpstr>'Nota Spese EUR'!Print_Titles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2015-07-03T06:55:54Z</cp:lastPrinted>
  <dcterms:created xsi:type="dcterms:W3CDTF">2007-03-06T14:42:56Z</dcterms:created>
  <dcterms:modified xsi:type="dcterms:W3CDTF">2015-07-03T07:00:07Z</dcterms:modified>
</cp:coreProperties>
</file>