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570" tabRatio="554" activeTab="4"/>
  </bookViews>
  <sheets>
    <sheet name="Expense Value COP" sheetId="5" r:id="rId1"/>
    <sheet name="Expense Value CLP" sheetId="6" r:id="rId2"/>
    <sheet name="Expense Value MXN" sheetId="8" r:id="rId3"/>
    <sheet name="Expense Value BRL" sheetId="7" r:id="rId4"/>
    <sheet name="Expense Value (PAB)" sheetId="11" r:id="rId5"/>
  </sheets>
  <calcPr calcId="125725"/>
</workbook>
</file>

<file path=xl/calcChain.xml><?xml version="1.0" encoding="utf-8"?>
<calcChain xmlns="http://schemas.openxmlformats.org/spreadsheetml/2006/main">
  <c r="S5" i="5"/>
  <c r="R5"/>
  <c r="S5" i="11" l="1"/>
  <c r="S1"/>
  <c r="R5"/>
  <c r="R1"/>
  <c r="S5" i="7"/>
  <c r="S1"/>
  <c r="R5"/>
  <c r="R1"/>
  <c r="S5" i="8"/>
  <c r="S1"/>
  <c r="R5"/>
  <c r="R1"/>
  <c r="S5" i="6"/>
  <c r="S1"/>
  <c r="R5"/>
  <c r="R1"/>
  <c r="S1" i="5"/>
  <c r="R1"/>
  <c r="H11" i="11" l="1"/>
  <c r="N11" s="1"/>
  <c r="O7"/>
  <c r="P3" s="1"/>
  <c r="M7"/>
  <c r="L7"/>
  <c r="K7"/>
  <c r="J7"/>
  <c r="I7"/>
  <c r="G7"/>
  <c r="N7" l="1"/>
  <c r="H7"/>
  <c r="P1" s="1"/>
  <c r="H20" i="8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I7"/>
  <c r="G7"/>
  <c r="P3"/>
  <c r="H7" l="1"/>
  <c r="P1" s="1"/>
  <c r="P5" s="1"/>
  <c r="P5" i="11"/>
  <c r="M1"/>
  <c r="N7" i="8"/>
  <c r="H12" i="7"/>
  <c r="N12" s="1"/>
  <c r="H13"/>
  <c r="N13" s="1"/>
  <c r="H14"/>
  <c r="N14" s="1"/>
  <c r="H15"/>
  <c r="N15" s="1"/>
  <c r="H16"/>
  <c r="N16" s="1"/>
  <c r="H17"/>
  <c r="N17" s="1"/>
  <c r="H18"/>
  <c r="N18" s="1"/>
  <c r="H19"/>
  <c r="N19" s="1"/>
  <c r="H20"/>
  <c r="N20" s="1"/>
  <c r="H11"/>
  <c r="N11" s="1"/>
  <c r="O7"/>
  <c r="P3" s="1"/>
  <c r="M7"/>
  <c r="L7"/>
  <c r="K7"/>
  <c r="J7"/>
  <c r="I7"/>
  <c r="G7"/>
  <c r="H12" i="6"/>
  <c r="N12" s="1"/>
  <c r="H11"/>
  <c r="N11" s="1"/>
  <c r="O7"/>
  <c r="M7"/>
  <c r="L7"/>
  <c r="K7"/>
  <c r="J7"/>
  <c r="I7"/>
  <c r="G7"/>
  <c r="P3"/>
  <c r="H7" l="1"/>
  <c r="P1"/>
  <c r="P5" s="1"/>
  <c r="M1" i="8"/>
  <c r="H7" i="7"/>
  <c r="P1" s="1"/>
  <c r="P5" s="1"/>
  <c r="N7"/>
  <c r="N7" i="6"/>
  <c r="M1" s="1"/>
  <c r="H12" i="5"/>
  <c r="M1" i="7" l="1"/>
  <c r="H14" i="5"/>
  <c r="N14" s="1"/>
  <c r="H13"/>
  <c r="N13" s="1"/>
  <c r="N12"/>
  <c r="H11"/>
  <c r="N11" s="1"/>
  <c r="O7"/>
  <c r="P3" s="1"/>
  <c r="M7"/>
  <c r="L7"/>
  <c r="K7"/>
  <c r="J7"/>
  <c r="I7"/>
  <c r="G7"/>
  <c r="H7" l="1"/>
  <c r="P1" s="1"/>
  <c r="P5" s="1"/>
  <c r="N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<sst xmlns="http://schemas.openxmlformats.org/spreadsheetml/2006/main" count="328" uniqueCount="68">
  <si>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</si>
  <si>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</si>
  <si>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</si>
  <si>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</si>
  <si>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</si>
  <si>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</si>
  <si>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</si>
  <si>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</si>
  <si>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</si>
  <si>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</si>
  <si>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</si>
  <si>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</si>
  <si>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</si>
  <si>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</si>
  <si>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</si>
  <si>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</si>
  <si>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</si>
  <si>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</si>
  <si>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</si>
  <si>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</si>
  <si>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</si>
  <si>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</si>
  <si>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</si>
  <si>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</si>
  <si>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</si>
  <si>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</si>
  <si>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</si>
  <si>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</si>
  <si>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</si>
  <si>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</si>
  <si>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</si>
  <si>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</t>
  </si>
  <si>
    <t>DATA</t>
  </si>
  <si>
    <t>EXPENSES</t>
  </si>
  <si>
    <t>Country</t>
  </si>
  <si>
    <t>Value</t>
  </si>
  <si>
    <t>USD Value</t>
  </si>
  <si>
    <t>Cost per Mile</t>
  </si>
  <si>
    <t>Eduardo Pardo</t>
  </si>
  <si>
    <t>Daniele Milan</t>
  </si>
  <si>
    <t>Colombia</t>
  </si>
  <si>
    <t>COP</t>
  </si>
  <si>
    <t>Colombian Pesos - COP</t>
  </si>
  <si>
    <t>Brazilian Real - BRL</t>
  </si>
  <si>
    <t>Chilean Pesos - CLP</t>
  </si>
  <si>
    <t>CLP</t>
  </si>
  <si>
    <t>Chile</t>
  </si>
  <si>
    <t>Brazil</t>
  </si>
  <si>
    <t>BRL</t>
  </si>
  <si>
    <t>Meal</t>
  </si>
  <si>
    <t>Taxi</t>
  </si>
  <si>
    <t>05_01</t>
  </si>
  <si>
    <t>05_02</t>
  </si>
  <si>
    <t>05_03</t>
  </si>
  <si>
    <t>05_04</t>
  </si>
  <si>
    <t>Mexican Pesos - MXN</t>
  </si>
  <si>
    <t>Expo Seguridad &amp; Follow-Ups</t>
  </si>
  <si>
    <t>Mexico</t>
  </si>
  <si>
    <t>Hotel: Parking (Daniel's car), Internet, Waters</t>
  </si>
  <si>
    <t>Demos and Follow-up</t>
  </si>
  <si>
    <t>Expo Seguridad Mexico &amp; Follow-Ups</t>
  </si>
  <si>
    <t>Panama</t>
  </si>
  <si>
    <t>BRENDA Pilot</t>
  </si>
  <si>
    <t>Balboa Panameño - PAB</t>
  </si>
  <si>
    <t>PAB</t>
  </si>
  <si>
    <t>Meal with partner</t>
  </si>
  <si>
    <t>EURO Value</t>
  </si>
  <si>
    <t>05_05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</si>
</sst>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_([$$-240A]\ * #,##0_);_([$$-240A]\ * \(#,##0\);_([$$-240A]\ * &quot;-&quot;??_);_(@_)"/>
    <numFmt numFmtId="173" formatCode="_-* #,##0_-;\-* #,##0_-;_-* \-??_-;_-@_-"/>
    <numFmt numFmtId="174" formatCode="[$$-409]#,##0.00"/>
    <numFmt numFmtId="175" formatCode="#,##0.00_ ;\-#,##0.00\ 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70" fontId="1" fillId="0" borderId="14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169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0" fontId="1" fillId="8" borderId="38" xfId="0" applyFont="1" applyFill="1" applyBorder="1" applyAlignment="1" applyProtection="1">
      <alignment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0" fillId="8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4" fontId="1" fillId="2" borderId="4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52" xfId="0" applyNumberFormat="1" applyFont="1" applyBorder="1" applyAlignment="1" applyProtection="1">
      <alignment horizontal="center" vertical="center"/>
      <protection locked="0"/>
    </xf>
    <xf numFmtId="170" fontId="1" fillId="0" borderId="53" xfId="0" applyNumberFormat="1" applyFont="1" applyBorder="1" applyAlignment="1" applyProtection="1">
      <alignment horizontal="right" vertical="center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 wrapText="1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40" fontId="2" fillId="0" borderId="54" xfId="0" applyNumberFormat="1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72" fontId="1" fillId="3" borderId="19" xfId="1" applyNumberFormat="1" applyFont="1" applyFill="1" applyBorder="1" applyAlignment="1" applyProtection="1">
      <alignment horizontal="right" vertical="center"/>
    </xf>
    <xf numFmtId="17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9" borderId="40" xfId="0" applyNumberFormat="1" applyFont="1" applyFill="1" applyBorder="1" applyAlignment="1" applyProtection="1">
      <alignment horizontal="center" vertical="center"/>
    </xf>
    <xf numFmtId="0" fontId="1" fillId="9" borderId="41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</xf>
    <xf numFmtId="171" fontId="2" fillId="0" borderId="46" xfId="0" applyNumberFormat="1" applyFont="1" applyBorder="1" applyAlignment="1" applyProtection="1">
      <alignment horizontal="center" vertical="center" wrapText="1"/>
    </xf>
    <xf numFmtId="171" fontId="2" fillId="0" borderId="48" xfId="0" applyNumberFormat="1" applyFont="1" applyBorder="1" applyAlignment="1" applyProtection="1">
      <alignment horizontal="center" vertical="center" wrapText="1"/>
    </xf>
    <xf numFmtId="171" fontId="2" fillId="0" borderId="51" xfId="0" applyNumberFormat="1" applyFont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 applyProtection="1">
      <alignment vertical="center"/>
    </xf>
    <xf numFmtId="171" fontId="2" fillId="0" borderId="0" xfId="0" applyNumberFormat="1" applyFont="1" applyAlignment="1" applyProtection="1">
      <alignment vertical="center"/>
    </xf>
    <xf numFmtId="175" fontId="1" fillId="0" borderId="18" xfId="0" applyNumberFormat="1" applyFont="1" applyBorder="1" applyAlignment="1" applyProtection="1">
      <alignment horizontal="right" vertical="center"/>
      <protection locked="0"/>
    </xf>
    <xf numFmtId="2" fontId="1" fillId="3" borderId="19" xfId="1" applyNumberFormat="1" applyFont="1" applyFill="1" applyBorder="1" applyAlignment="1" applyProtection="1">
      <alignment horizontal="right" vertical="center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2" fontId="2" fillId="0" borderId="54" xfId="0" applyNumberFormat="1" applyFont="1" applyBorder="1" applyAlignment="1" applyProtection="1">
      <alignment horizontal="right" vertical="center" wrapText="1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4" fontId="1" fillId="3" borderId="19" xfId="1" applyNumberFormat="1" applyFont="1" applyFill="1" applyBorder="1" applyAlignment="1" applyProtection="1">
      <alignment horizontal="right" vertical="center"/>
    </xf>
  </cellXfs>
  <cellStyles count="2">
    <cellStyle name="Euro" xfId="1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topLeftCell="D1" zoomScale="60" zoomScaleNormal="55" workbookViewId="0">
      <selection activeCell="R11" sqref="R11:R12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48.140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" style="2" bestFit="1" customWidth="1"/>
    <col min="17" max="17" width="19.85546875" style="3" hidden="1" customWidth="1"/>
    <col min="18" max="18" width="31.140625" style="2" customWidth="1"/>
    <col min="19" max="19" width="12.5703125" style="2" bestFit="1" customWidth="1"/>
    <col min="20" max="16384" width="9.140625" style="2"/>
  </cols>
  <sheetData>
    <row r="1" spans="1:19" s="7" customFormat="1" ht="65.25" customHeight="1">
      <c r="A1" s="4"/>
      <c r="B1" s="76" t="s">
        <v>30</v>
      </c>
      <c r="C1" s="76"/>
      <c r="D1" s="77" t="s">
        <v>38</v>
      </c>
      <c r="E1" s="77"/>
      <c r="F1" s="33">
        <v>42125</v>
      </c>
      <c r="G1" s="32" t="s">
        <v>51</v>
      </c>
      <c r="L1" s="7" t="s">
        <v>2</v>
      </c>
      <c r="M1" s="3">
        <f>+P1-N7</f>
        <v>0</v>
      </c>
      <c r="N1" s="5" t="s">
        <v>21</v>
      </c>
      <c r="O1" s="6"/>
      <c r="P1" s="48">
        <f>SUM(H7:M7)</f>
        <v>147900</v>
      </c>
      <c r="Q1" s="3" t="s">
        <v>31</v>
      </c>
      <c r="R1" s="106">
        <f>SUM(P11:P14)</f>
        <v>61.040000000000006</v>
      </c>
      <c r="S1" s="107">
        <f>SUM(R11:R14)</f>
        <v>54.65</v>
      </c>
    </row>
    <row r="2" spans="1:19" s="7" customFormat="1" ht="57.75" customHeight="1">
      <c r="A2" s="4"/>
      <c r="B2" s="78" t="s">
        <v>8</v>
      </c>
      <c r="C2" s="78"/>
      <c r="D2" s="77" t="s">
        <v>39</v>
      </c>
      <c r="E2" s="77"/>
      <c r="F2" s="8"/>
      <c r="G2" s="8"/>
      <c r="N2" s="9" t="s">
        <v>28</v>
      </c>
      <c r="O2" s="10"/>
      <c r="P2" s="11">
        <v>23100</v>
      </c>
      <c r="Q2" s="3" t="s">
        <v>1</v>
      </c>
      <c r="R2" s="106">
        <v>9.6199999999999992</v>
      </c>
      <c r="S2" s="107">
        <v>8.58</v>
      </c>
    </row>
    <row r="3" spans="1:19" s="7" customFormat="1" ht="35.25" customHeight="1">
      <c r="A3" s="4"/>
      <c r="B3" s="78" t="s">
        <v>9</v>
      </c>
      <c r="C3" s="78"/>
      <c r="D3" s="77" t="s">
        <v>1</v>
      </c>
      <c r="E3" s="77"/>
      <c r="N3" s="9" t="s">
        <v>27</v>
      </c>
      <c r="O3" s="10"/>
      <c r="P3" s="49">
        <f>+O7</f>
        <v>0</v>
      </c>
      <c r="Q3" s="12"/>
      <c r="R3" s="106"/>
      <c r="S3" s="107"/>
    </row>
    <row r="4" spans="1:19" s="7" customFormat="1" ht="35.25" customHeight="1" thickBot="1">
      <c r="A4" s="4"/>
      <c r="D4" s="13"/>
      <c r="E4" s="13"/>
      <c r="F4" s="9" t="s">
        <v>37</v>
      </c>
      <c r="G4" s="50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6"/>
      <c r="S4" s="107"/>
    </row>
    <row r="5" spans="1:19" s="7" customFormat="1" ht="43.5" customHeight="1" thickTop="1" thickBot="1">
      <c r="A5" s="4"/>
      <c r="B5" s="18" t="s">
        <v>10</v>
      </c>
      <c r="C5" s="19"/>
      <c r="D5" s="34">
        <v>4</v>
      </c>
      <c r="E5" s="13"/>
      <c r="F5" s="9" t="s">
        <v>25</v>
      </c>
      <c r="G5" s="50">
        <v>1.1100000000000001</v>
      </c>
      <c r="N5" s="79" t="s">
        <v>29</v>
      </c>
      <c r="O5" s="79"/>
      <c r="P5" s="51">
        <f>P1-P2-P3</f>
        <v>124800</v>
      </c>
      <c r="Q5" s="12"/>
      <c r="R5" s="106">
        <f>R1-R2</f>
        <v>51.420000000000009</v>
      </c>
      <c r="S5" s="107">
        <f>S1-S2</f>
        <v>46.07</v>
      </c>
    </row>
    <row r="6" spans="1:19" s="7" customFormat="1" ht="43.5" customHeight="1" thickTop="1" thickBot="1">
      <c r="A6" s="4"/>
      <c r="B6" s="52" t="s">
        <v>42</v>
      </c>
      <c r="C6" s="52"/>
      <c r="D6" s="13"/>
      <c r="E6" s="13"/>
      <c r="F6" s="9" t="s">
        <v>26</v>
      </c>
      <c r="G6" s="53">
        <v>11.11</v>
      </c>
      <c r="Q6" s="12"/>
    </row>
    <row r="7" spans="1:19" s="7" customFormat="1" ht="27" customHeight="1" thickTop="1" thickBot="1">
      <c r="A7" s="80" t="s">
        <v>33</v>
      </c>
      <c r="B7" s="81"/>
      <c r="C7" s="82"/>
      <c r="D7" s="83" t="s">
        <v>12</v>
      </c>
      <c r="E7" s="84"/>
      <c r="F7" s="84"/>
      <c r="G7" s="54">
        <f t="shared" ref="G7:O7" si="0">SUM(G11:G14)</f>
        <v>0</v>
      </c>
      <c r="H7" s="55">
        <f t="shared" si="0"/>
        <v>0</v>
      </c>
      <c r="I7" s="56">
        <f t="shared" si="0"/>
        <v>0</v>
      </c>
      <c r="J7" s="56">
        <f t="shared" si="0"/>
        <v>105000</v>
      </c>
      <c r="K7" s="56">
        <f t="shared" si="0"/>
        <v>0</v>
      </c>
      <c r="L7" s="56">
        <f t="shared" si="0"/>
        <v>0</v>
      </c>
      <c r="M7" s="57">
        <f t="shared" si="0"/>
        <v>42900</v>
      </c>
      <c r="N7" s="58">
        <f t="shared" si="0"/>
        <v>147900</v>
      </c>
      <c r="O7" s="59">
        <f t="shared" si="0"/>
        <v>0</v>
      </c>
      <c r="P7" s="12"/>
      <c r="R7" s="13"/>
    </row>
    <row r="8" spans="1:19" ht="36" customHeight="1" thickTop="1" thickBot="1">
      <c r="A8" s="85"/>
      <c r="B8" s="86" t="s">
        <v>11</v>
      </c>
      <c r="C8" s="86" t="s">
        <v>23</v>
      </c>
      <c r="D8" s="87" t="s">
        <v>16</v>
      </c>
      <c r="E8" s="86" t="s">
        <v>34</v>
      </c>
      <c r="F8" s="89" t="s">
        <v>35</v>
      </c>
      <c r="G8" s="90" t="s">
        <v>13</v>
      </c>
      <c r="H8" s="100" t="s">
        <v>14</v>
      </c>
      <c r="I8" s="101" t="s">
        <v>15</v>
      </c>
      <c r="J8" s="102" t="s">
        <v>17</v>
      </c>
      <c r="K8" s="102" t="s">
        <v>18</v>
      </c>
      <c r="L8" s="103" t="s">
        <v>19</v>
      </c>
      <c r="M8" s="104"/>
      <c r="N8" s="105" t="s">
        <v>21</v>
      </c>
      <c r="O8" s="92" t="s">
        <v>22</v>
      </c>
      <c r="P8" s="93" t="s">
        <v>36</v>
      </c>
      <c r="Q8" s="2"/>
      <c r="R8" s="93" t="s">
        <v>66</v>
      </c>
    </row>
    <row r="9" spans="1:19" ht="36" customHeight="1" thickTop="1" thickBot="1">
      <c r="A9" s="85"/>
      <c r="B9" s="86" t="s">
        <v>32</v>
      </c>
      <c r="C9" s="86"/>
      <c r="D9" s="88"/>
      <c r="E9" s="86"/>
      <c r="F9" s="89"/>
      <c r="G9" s="91"/>
      <c r="H9" s="100" t="s">
        <v>4</v>
      </c>
      <c r="I9" s="101" t="s">
        <v>4</v>
      </c>
      <c r="J9" s="101"/>
      <c r="K9" s="101" t="s">
        <v>3</v>
      </c>
      <c r="L9" s="96" t="s">
        <v>20</v>
      </c>
      <c r="M9" s="98" t="s">
        <v>24</v>
      </c>
      <c r="N9" s="105"/>
      <c r="O9" s="92"/>
      <c r="P9" s="94"/>
      <c r="Q9" s="2"/>
      <c r="R9" s="94"/>
    </row>
    <row r="10" spans="1:19" ht="37.5" customHeight="1" thickTop="1" thickBot="1">
      <c r="A10" s="85"/>
      <c r="B10" s="86"/>
      <c r="C10" s="86"/>
      <c r="D10" s="88"/>
      <c r="E10" s="86"/>
      <c r="F10" s="89"/>
      <c r="G10" s="60" t="s">
        <v>0</v>
      </c>
      <c r="H10" s="100"/>
      <c r="I10" s="101"/>
      <c r="J10" s="101"/>
      <c r="K10" s="101"/>
      <c r="L10" s="97"/>
      <c r="M10" s="99"/>
      <c r="N10" s="105"/>
      <c r="O10" s="92"/>
      <c r="P10" s="95"/>
      <c r="Q10" s="2"/>
      <c r="R10" s="95"/>
    </row>
    <row r="11" spans="1:19" ht="30" customHeight="1" thickTop="1">
      <c r="A11" s="20">
        <v>1</v>
      </c>
      <c r="B11" s="30">
        <v>42121</v>
      </c>
      <c r="C11" s="61" t="s">
        <v>60</v>
      </c>
      <c r="D11" s="61" t="s">
        <v>50</v>
      </c>
      <c r="E11" s="61" t="s">
        <v>40</v>
      </c>
      <c r="F11" s="62" t="s">
        <v>41</v>
      </c>
      <c r="G11" s="63"/>
      <c r="H11" s="64">
        <f>IF($D$3="si",($G$5/$G$6*G11),IF($D$3="no",G11*$G$4,0))</f>
        <v>0</v>
      </c>
      <c r="I11" s="21"/>
      <c r="J11" s="22">
        <v>40000</v>
      </c>
      <c r="K11" s="65"/>
      <c r="L11" s="65"/>
      <c r="M11" s="73"/>
      <c r="N11" s="72">
        <f>SUM(H11:M11)</f>
        <v>40000</v>
      </c>
      <c r="O11" s="26"/>
      <c r="P11" s="66">
        <v>16.32</v>
      </c>
      <c r="Q11" s="2"/>
      <c r="R11" s="66">
        <v>15.08</v>
      </c>
    </row>
    <row r="12" spans="1:19" ht="30" customHeight="1">
      <c r="A12" s="27">
        <v>2</v>
      </c>
      <c r="B12" s="30">
        <v>42125</v>
      </c>
      <c r="C12" s="61" t="s">
        <v>60</v>
      </c>
      <c r="D12" s="61" t="s">
        <v>50</v>
      </c>
      <c r="E12" s="61" t="s">
        <v>40</v>
      </c>
      <c r="F12" s="62" t="s">
        <v>41</v>
      </c>
      <c r="G12" s="67"/>
      <c r="H12" s="64">
        <f>IF($D$3="si",($G$5/$G$6*G12),IF($D$3="no",G12*$G$4,0))</f>
        <v>0</v>
      </c>
      <c r="I12" s="21"/>
      <c r="J12" s="22">
        <v>25000</v>
      </c>
      <c r="K12" s="65"/>
      <c r="L12" s="24"/>
      <c r="M12" s="73"/>
      <c r="N12" s="72">
        <f>SUM(H12:M12)</f>
        <v>25000</v>
      </c>
      <c r="O12" s="28"/>
      <c r="P12" s="66">
        <v>10.42</v>
      </c>
      <c r="Q12" s="2"/>
      <c r="R12" s="66">
        <v>9.2899999999999991</v>
      </c>
    </row>
    <row r="13" spans="1:19" ht="30" customHeight="1">
      <c r="A13" s="27">
        <v>3</v>
      </c>
      <c r="B13" s="30">
        <v>42140</v>
      </c>
      <c r="C13" s="61" t="s">
        <v>62</v>
      </c>
      <c r="D13" s="61" t="s">
        <v>50</v>
      </c>
      <c r="E13" s="61" t="s">
        <v>40</v>
      </c>
      <c r="F13" s="62" t="s">
        <v>41</v>
      </c>
      <c r="G13" s="67"/>
      <c r="H13" s="64">
        <f t="shared" ref="H13:H14" si="1">IF($D$3="si",($G$5/$G$6*G13),IF($D$3="no",G13*$G$4,0))</f>
        <v>0</v>
      </c>
      <c r="I13" s="21"/>
      <c r="J13" s="22">
        <v>40000</v>
      </c>
      <c r="K13" s="65"/>
      <c r="L13" s="24"/>
      <c r="M13" s="73"/>
      <c r="N13" s="72">
        <f t="shared" ref="N13:N14" si="2">SUM(H13:M13)</f>
        <v>40000</v>
      </c>
      <c r="O13" s="28"/>
      <c r="P13" s="68">
        <v>16.55</v>
      </c>
      <c r="Q13" s="2"/>
      <c r="R13" s="68">
        <v>14.61</v>
      </c>
    </row>
    <row r="14" spans="1:19">
      <c r="A14" s="27">
        <v>4</v>
      </c>
      <c r="B14" s="30">
        <v>42140</v>
      </c>
      <c r="C14" s="61" t="s">
        <v>62</v>
      </c>
      <c r="D14" s="61" t="s">
        <v>49</v>
      </c>
      <c r="E14" s="61" t="s">
        <v>40</v>
      </c>
      <c r="F14" s="62" t="s">
        <v>41</v>
      </c>
      <c r="G14" s="67"/>
      <c r="H14" s="64">
        <f t="shared" si="1"/>
        <v>0</v>
      </c>
      <c r="I14" s="21"/>
      <c r="J14" s="22"/>
      <c r="K14" s="65"/>
      <c r="L14" s="24"/>
      <c r="M14" s="73">
        <v>42900</v>
      </c>
      <c r="N14" s="72">
        <f t="shared" si="2"/>
        <v>42900</v>
      </c>
      <c r="O14" s="28"/>
      <c r="P14" s="69">
        <v>17.75</v>
      </c>
      <c r="Q14" s="2"/>
      <c r="R14" s="69">
        <v>15.67</v>
      </c>
    </row>
    <row r="15" spans="1:19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71"/>
    </row>
    <row r="16" spans="1:19">
      <c r="A16" s="38"/>
      <c r="B16" s="39"/>
      <c r="C16" s="40"/>
      <c r="D16" s="41"/>
      <c r="E16" s="41"/>
      <c r="F16" s="42"/>
      <c r="G16" s="43"/>
      <c r="H16" s="44"/>
      <c r="I16" s="45"/>
      <c r="J16" s="45"/>
      <c r="K16" s="45"/>
      <c r="L16" s="45"/>
      <c r="M16" s="45"/>
      <c r="N16" s="46"/>
      <c r="O16" s="47"/>
      <c r="P16" s="70"/>
      <c r="R16" s="71"/>
    </row>
    <row r="17" spans="1:18">
      <c r="A17" s="35"/>
      <c r="B17" s="37" t="s">
        <v>5</v>
      </c>
      <c r="C17" s="37"/>
      <c r="D17" s="37"/>
      <c r="E17" s="36"/>
      <c r="F17" s="36"/>
      <c r="G17" s="37" t="s">
        <v>7</v>
      </c>
      <c r="H17" s="37"/>
      <c r="I17" s="37"/>
      <c r="J17" s="36"/>
      <c r="K17" s="36"/>
      <c r="L17" s="37" t="s">
        <v>6</v>
      </c>
      <c r="M17" s="37"/>
      <c r="N17" s="37"/>
      <c r="O17" s="36"/>
      <c r="P17" s="70"/>
      <c r="R17" s="71"/>
    </row>
    <row r="18" spans="1:18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70"/>
    </row>
    <row r="19" spans="1:18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</sheetData>
  <mergeCells count="27">
    <mergeCell ref="R8:R10"/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6">
      <formula1>1</formula1>
      <formula2>0</formula2>
    </dataValidation>
    <dataValidation type="date" operator="greaterThanOrEqual" showErrorMessage="1" errorTitle="Data" error="Inserire una data superiore al 1/11/2000" sqref="B16">
      <formula1>36831</formula1>
      <formula2>0</formula2>
    </dataValidation>
    <dataValidation type="textLength" operator="greaterThan" sqref="F16">
      <formula1>1</formula1>
      <formula2>0</formula2>
    </dataValidation>
    <dataValidation type="textLength" operator="greaterThan" allowBlank="1" showErrorMessage="1" sqref="D16:E16 E11:E14">
      <formula1>1</formula1>
      <formula2>0</formula2>
    </dataValidation>
    <dataValidation type="whole" operator="greaterThanOrEqual" allowBlank="1" showErrorMessage="1" errorTitle="Valore" error="Inserire un numero maggiore o uguale a 0 (zero)!" sqref="N16 N11:N14">
      <formula1>0</formula1>
      <formula2>0</formula2>
    </dataValidation>
    <dataValidation type="decimal" operator="greaterThanOrEqual" allowBlank="1" showErrorMessage="1" errorTitle="Valore" error="Inserire un numero maggiore o uguale a 0 (zero)!" sqref="H16:M16 H12:H14 M14 H11:I11 J11:M12 J13:L14">
      <formula1>0</formula1>
      <formula2>0</formula2>
    </dataValidation>
  </dataValidations>
  <pageMargins left="0.70866141732283472" right="0.70866141732283472" top="1.5748031496062993" bottom="0.74803149606299213" header="0.31496062992125984" footer="0.31496062992125984"/>
  <pageSetup scale="2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topLeftCell="D1" zoomScale="60" zoomScaleNormal="55" workbookViewId="0">
      <selection activeCell="R11" sqref="R11:R12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0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0.85546875" style="2" bestFit="1" customWidth="1"/>
    <col min="20" max="16384" width="9.140625" style="2"/>
  </cols>
  <sheetData>
    <row r="1" spans="1:19" s="7" customFormat="1" ht="65.25" customHeight="1">
      <c r="A1" s="4"/>
      <c r="B1" s="76" t="s">
        <v>30</v>
      </c>
      <c r="C1" s="76"/>
      <c r="D1" s="77" t="s">
        <v>38</v>
      </c>
      <c r="E1" s="77"/>
      <c r="F1" s="33">
        <v>42125</v>
      </c>
      <c r="G1" s="32" t="s">
        <v>52</v>
      </c>
      <c r="L1" s="7" t="s">
        <v>2</v>
      </c>
      <c r="M1" s="3">
        <f>+P1-N7</f>
        <v>0</v>
      </c>
      <c r="N1" s="5" t="s">
        <v>21</v>
      </c>
      <c r="O1" s="6"/>
      <c r="P1" s="48">
        <f>SUM(H7:M7)</f>
        <v>4440</v>
      </c>
      <c r="Q1" s="3" t="s">
        <v>31</v>
      </c>
      <c r="R1" s="106">
        <f>SUM(P11:P12)</f>
        <v>7.1999999999999993</v>
      </c>
      <c r="S1" s="107">
        <f>SUM(R11:R12)</f>
        <v>6.7</v>
      </c>
    </row>
    <row r="2" spans="1:19" s="7" customFormat="1" ht="57.75" customHeight="1">
      <c r="A2" s="4"/>
      <c r="B2" s="78" t="s">
        <v>8</v>
      </c>
      <c r="C2" s="78"/>
      <c r="D2" s="77" t="s">
        <v>39</v>
      </c>
      <c r="E2" s="77"/>
      <c r="F2" s="8"/>
      <c r="G2" s="8"/>
      <c r="N2" s="9" t="s">
        <v>28</v>
      </c>
      <c r="O2" s="10"/>
      <c r="P2" s="11"/>
      <c r="Q2" s="3" t="s">
        <v>1</v>
      </c>
      <c r="R2" s="106"/>
      <c r="S2" s="107"/>
    </row>
    <row r="3" spans="1:19" s="7" customFormat="1" ht="35.25" customHeight="1">
      <c r="A3" s="4"/>
      <c r="B3" s="78" t="s">
        <v>9</v>
      </c>
      <c r="C3" s="78"/>
      <c r="D3" s="77" t="s">
        <v>1</v>
      </c>
      <c r="E3" s="77"/>
      <c r="N3" s="9" t="s">
        <v>27</v>
      </c>
      <c r="O3" s="10"/>
      <c r="P3" s="49">
        <f>+O7</f>
        <v>0</v>
      </c>
      <c r="Q3" s="12"/>
      <c r="R3" s="106">
        <v>0</v>
      </c>
      <c r="S3" s="107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0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6"/>
      <c r="S4" s="107"/>
    </row>
    <row r="5" spans="1:19" s="7" customFormat="1" ht="43.5" customHeight="1" thickTop="1" thickBot="1">
      <c r="A5" s="4"/>
      <c r="B5" s="18" t="s">
        <v>10</v>
      </c>
      <c r="C5" s="19"/>
      <c r="D5" s="34">
        <v>1</v>
      </c>
      <c r="E5" s="13"/>
      <c r="F5" s="9" t="s">
        <v>25</v>
      </c>
      <c r="G5" s="50">
        <v>1.1100000000000001</v>
      </c>
      <c r="N5" s="79" t="s">
        <v>29</v>
      </c>
      <c r="O5" s="79"/>
      <c r="P5" s="51">
        <f>P1-P2-P3</f>
        <v>4440</v>
      </c>
      <c r="Q5" s="12"/>
      <c r="R5" s="106">
        <f>R1-R3</f>
        <v>7.1999999999999993</v>
      </c>
      <c r="S5" s="107">
        <f>S1-S3</f>
        <v>6.7</v>
      </c>
    </row>
    <row r="6" spans="1:19" s="7" customFormat="1" ht="43.5" customHeight="1" thickTop="1" thickBot="1">
      <c r="A6" s="4"/>
      <c r="B6" s="52" t="s">
        <v>44</v>
      </c>
      <c r="C6" s="52"/>
      <c r="D6" s="13"/>
      <c r="E6" s="13"/>
      <c r="F6" s="9" t="s">
        <v>26</v>
      </c>
      <c r="G6" s="53">
        <v>11.11</v>
      </c>
      <c r="Q6" s="12"/>
    </row>
    <row r="7" spans="1:19" s="7" customFormat="1" ht="27" customHeight="1" thickTop="1" thickBot="1">
      <c r="A7" s="80" t="s">
        <v>33</v>
      </c>
      <c r="B7" s="81"/>
      <c r="C7" s="82"/>
      <c r="D7" s="83" t="s">
        <v>12</v>
      </c>
      <c r="E7" s="84"/>
      <c r="F7" s="84"/>
      <c r="G7" s="54">
        <f t="shared" ref="G7:O7" si="0">SUM(G11:G12)</f>
        <v>0</v>
      </c>
      <c r="H7" s="55">
        <f t="shared" si="0"/>
        <v>0</v>
      </c>
      <c r="I7" s="56">
        <f t="shared" si="0"/>
        <v>0</v>
      </c>
      <c r="J7" s="56">
        <f t="shared" si="0"/>
        <v>4440</v>
      </c>
      <c r="K7" s="56">
        <f t="shared" si="0"/>
        <v>0</v>
      </c>
      <c r="L7" s="56">
        <f t="shared" si="0"/>
        <v>0</v>
      </c>
      <c r="M7" s="57">
        <f t="shared" si="0"/>
        <v>0</v>
      </c>
      <c r="N7" s="58">
        <f t="shared" si="0"/>
        <v>4440</v>
      </c>
      <c r="O7" s="59">
        <f t="shared" si="0"/>
        <v>0</v>
      </c>
      <c r="P7" s="12"/>
      <c r="R7" s="13"/>
    </row>
    <row r="8" spans="1:19" ht="36" customHeight="1" thickTop="1" thickBot="1">
      <c r="A8" s="85"/>
      <c r="B8" s="86" t="s">
        <v>11</v>
      </c>
      <c r="C8" s="86" t="s">
        <v>23</v>
      </c>
      <c r="D8" s="87" t="s">
        <v>16</v>
      </c>
      <c r="E8" s="86" t="s">
        <v>34</v>
      </c>
      <c r="F8" s="89" t="s">
        <v>35</v>
      </c>
      <c r="G8" s="90" t="s">
        <v>13</v>
      </c>
      <c r="H8" s="100" t="s">
        <v>14</v>
      </c>
      <c r="I8" s="101" t="s">
        <v>15</v>
      </c>
      <c r="J8" s="102" t="s">
        <v>17</v>
      </c>
      <c r="K8" s="102" t="s">
        <v>18</v>
      </c>
      <c r="L8" s="103" t="s">
        <v>19</v>
      </c>
      <c r="M8" s="104"/>
      <c r="N8" s="105" t="s">
        <v>21</v>
      </c>
      <c r="O8" s="92" t="s">
        <v>22</v>
      </c>
      <c r="P8" s="93" t="s">
        <v>36</v>
      </c>
      <c r="Q8" s="2"/>
      <c r="R8" s="93" t="s">
        <v>66</v>
      </c>
    </row>
    <row r="9" spans="1:19" ht="36" customHeight="1" thickTop="1" thickBot="1">
      <c r="A9" s="85"/>
      <c r="B9" s="86" t="s">
        <v>32</v>
      </c>
      <c r="C9" s="86"/>
      <c r="D9" s="88"/>
      <c r="E9" s="86"/>
      <c r="F9" s="89"/>
      <c r="G9" s="91"/>
      <c r="H9" s="100" t="s">
        <v>4</v>
      </c>
      <c r="I9" s="101" t="s">
        <v>4</v>
      </c>
      <c r="J9" s="101"/>
      <c r="K9" s="101" t="s">
        <v>3</v>
      </c>
      <c r="L9" s="96" t="s">
        <v>20</v>
      </c>
      <c r="M9" s="98" t="s">
        <v>24</v>
      </c>
      <c r="N9" s="105"/>
      <c r="O9" s="92"/>
      <c r="P9" s="94"/>
      <c r="Q9" s="2"/>
      <c r="R9" s="94"/>
    </row>
    <row r="10" spans="1:19" ht="37.5" customHeight="1" thickTop="1" thickBot="1">
      <c r="A10" s="85"/>
      <c r="B10" s="86"/>
      <c r="C10" s="86"/>
      <c r="D10" s="88"/>
      <c r="E10" s="86"/>
      <c r="F10" s="89"/>
      <c r="G10" s="60" t="s">
        <v>0</v>
      </c>
      <c r="H10" s="100"/>
      <c r="I10" s="101"/>
      <c r="J10" s="101"/>
      <c r="K10" s="101"/>
      <c r="L10" s="97"/>
      <c r="M10" s="99"/>
      <c r="N10" s="105"/>
      <c r="O10" s="92"/>
      <c r="P10" s="95"/>
      <c r="Q10" s="2"/>
      <c r="R10" s="95"/>
    </row>
    <row r="11" spans="1:19" ht="30" customHeight="1" thickTop="1">
      <c r="A11" s="20">
        <v>1</v>
      </c>
      <c r="B11" s="30">
        <v>42116</v>
      </c>
      <c r="C11" s="61" t="s">
        <v>59</v>
      </c>
      <c r="D11" s="61" t="s">
        <v>50</v>
      </c>
      <c r="E11" s="61" t="s">
        <v>46</v>
      </c>
      <c r="F11" s="62" t="s">
        <v>45</v>
      </c>
      <c r="G11" s="63"/>
      <c r="H11" s="64">
        <f>IF($D$3="si",($G$5/$G$6*G11),IF($D$3="no",G11*$G$4,0))</f>
        <v>0</v>
      </c>
      <c r="I11" s="21"/>
      <c r="J11" s="22">
        <v>2700</v>
      </c>
      <c r="K11" s="65"/>
      <c r="L11" s="65"/>
      <c r="M11" s="73"/>
      <c r="N11" s="72">
        <f>SUM(H11:M11)</f>
        <v>2700</v>
      </c>
      <c r="O11" s="26"/>
      <c r="P11" s="66">
        <v>4.38</v>
      </c>
      <c r="Q11" s="2"/>
      <c r="R11" s="66">
        <v>4.07</v>
      </c>
    </row>
    <row r="12" spans="1:19" ht="30" customHeight="1">
      <c r="A12" s="20">
        <v>2</v>
      </c>
      <c r="B12" s="30">
        <v>42116</v>
      </c>
      <c r="C12" s="61" t="s">
        <v>59</v>
      </c>
      <c r="D12" s="61" t="s">
        <v>50</v>
      </c>
      <c r="E12" s="61" t="s">
        <v>46</v>
      </c>
      <c r="F12" s="62" t="s">
        <v>45</v>
      </c>
      <c r="G12" s="67"/>
      <c r="H12" s="64">
        <f>IF($D$3="si",($G$5/$G$6*G12),IF($D$3="no",G12*$G$4,0))</f>
        <v>0</v>
      </c>
      <c r="I12" s="21"/>
      <c r="J12" s="22">
        <v>1740</v>
      </c>
      <c r="K12" s="65"/>
      <c r="L12" s="24"/>
      <c r="M12" s="73"/>
      <c r="N12" s="72">
        <f>SUM(H12:M12)</f>
        <v>1740</v>
      </c>
      <c r="O12" s="28"/>
      <c r="P12" s="66">
        <v>2.82</v>
      </c>
      <c r="Q12" s="2"/>
      <c r="R12" s="66">
        <v>2.63</v>
      </c>
    </row>
    <row r="13" spans="1:19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R13" s="71"/>
    </row>
    <row r="14" spans="1:19">
      <c r="A14" s="38"/>
      <c r="B14" s="39"/>
      <c r="C14" s="40"/>
      <c r="D14" s="41"/>
      <c r="E14" s="41"/>
      <c r="F14" s="42"/>
      <c r="G14" s="43"/>
      <c r="H14" s="44"/>
      <c r="I14" s="45"/>
      <c r="J14" s="45"/>
      <c r="K14" s="45"/>
      <c r="L14" s="45"/>
      <c r="M14" s="45"/>
      <c r="N14" s="46"/>
      <c r="O14" s="47"/>
      <c r="P14" s="70"/>
      <c r="R14" s="71"/>
    </row>
    <row r="15" spans="1:19">
      <c r="A15" s="35"/>
      <c r="B15" s="37" t="s">
        <v>5</v>
      </c>
      <c r="C15" s="37"/>
      <c r="D15" s="37"/>
      <c r="E15" s="36"/>
      <c r="F15" s="36"/>
      <c r="G15" s="37" t="s">
        <v>7</v>
      </c>
      <c r="H15" s="37"/>
      <c r="I15" s="37"/>
      <c r="J15" s="36"/>
      <c r="K15" s="36"/>
      <c r="L15" s="37" t="s">
        <v>6</v>
      </c>
      <c r="M15" s="37"/>
      <c r="N15" s="37"/>
      <c r="O15" s="36"/>
      <c r="P15" s="70"/>
      <c r="R15" s="71"/>
    </row>
    <row r="16" spans="1:19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70"/>
    </row>
    <row r="17" spans="1:16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</sheetData>
  <mergeCells count="27">
    <mergeCell ref="R8:R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4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14:M14 J11:M12 H11:I11 H12">
      <formula1>0</formula1>
      <formula2>0</formula2>
    </dataValidation>
    <dataValidation type="whole" operator="greaterThanOrEqual" allowBlank="1" showErrorMessage="1" errorTitle="Valore" error="Inserire un numero maggiore o uguale a 0 (zero)!" sqref="N14 N11:N12">
      <formula1>0</formula1>
      <formula2>0</formula2>
    </dataValidation>
    <dataValidation type="textLength" operator="greaterThan" allowBlank="1" showErrorMessage="1" sqref="D14:E14 E11:E12">
      <formula1>1</formula1>
      <formula2>0</formula2>
    </dataValidation>
    <dataValidation type="textLength" operator="greaterThan" sqref="F14">
      <formula1>1</formula1>
      <formula2>0</formula2>
    </dataValidation>
    <dataValidation type="date" operator="greaterThanOrEqual" showErrorMessage="1" errorTitle="Data" error="Inserire una data superiore al 1/11/2000" sqref="B14">
      <formula1>36831</formula1>
      <formula2>0</formula2>
    </dataValidation>
    <dataValidation type="textLength" operator="greaterThan" allowBlank="1" sqref="C14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7" bottom="0.74803149606299213" header="0.31496062992125984" footer="0.31496062992125984"/>
  <pageSetup scale="2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topLeftCell="D1" zoomScale="60" zoomScaleNormal="55" workbookViewId="0">
      <selection activeCell="R12" sqref="R12:R18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8.5703125" style="2" bestFit="1" customWidth="1"/>
    <col min="4" max="4" width="30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140625" style="2" bestFit="1" customWidth="1"/>
    <col min="20" max="16384" width="9.140625" style="2"/>
  </cols>
  <sheetData>
    <row r="1" spans="1:19" s="7" customFormat="1" ht="65.25" customHeight="1">
      <c r="A1" s="4"/>
      <c r="B1" s="76" t="s">
        <v>30</v>
      </c>
      <c r="C1" s="76"/>
      <c r="D1" s="77" t="s">
        <v>38</v>
      </c>
      <c r="E1" s="77"/>
      <c r="F1" s="33">
        <v>42125</v>
      </c>
      <c r="G1" s="32" t="s">
        <v>53</v>
      </c>
      <c r="L1" s="7" t="s">
        <v>2</v>
      </c>
      <c r="M1" s="3">
        <f>+P1-N7</f>
        <v>0</v>
      </c>
      <c r="N1" s="5" t="s">
        <v>21</v>
      </c>
      <c r="O1" s="6"/>
      <c r="P1" s="48">
        <f>SUM(H7:M7)</f>
        <v>3570</v>
      </c>
      <c r="Q1" s="3" t="s">
        <v>31</v>
      </c>
      <c r="R1" s="106">
        <f>SUM(P11:P20)</f>
        <v>233.19</v>
      </c>
      <c r="S1" s="107">
        <f>SUM(R11:R20)</f>
        <v>211.99</v>
      </c>
    </row>
    <row r="2" spans="1:19" s="7" customFormat="1" ht="57.75" customHeight="1">
      <c r="A2" s="4"/>
      <c r="B2" s="78" t="s">
        <v>8</v>
      </c>
      <c r="C2" s="78"/>
      <c r="D2" s="77" t="s">
        <v>39</v>
      </c>
      <c r="E2" s="77"/>
      <c r="F2" s="8"/>
      <c r="G2" s="8"/>
      <c r="N2" s="9" t="s">
        <v>28</v>
      </c>
      <c r="O2" s="10"/>
      <c r="P2" s="11"/>
      <c r="Q2" s="3" t="s">
        <v>1</v>
      </c>
      <c r="R2" s="106"/>
      <c r="S2" s="107"/>
    </row>
    <row r="3" spans="1:19" s="7" customFormat="1" ht="35.25" customHeight="1">
      <c r="A3" s="4"/>
      <c r="B3" s="78" t="s">
        <v>9</v>
      </c>
      <c r="C3" s="78"/>
      <c r="D3" s="77" t="s">
        <v>1</v>
      </c>
      <c r="E3" s="77"/>
      <c r="N3" s="9" t="s">
        <v>27</v>
      </c>
      <c r="O3" s="10"/>
      <c r="P3" s="49">
        <f>+O7</f>
        <v>0</v>
      </c>
      <c r="Q3" s="12"/>
      <c r="R3" s="106">
        <v>0</v>
      </c>
      <c r="S3" s="107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0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6"/>
      <c r="S4" s="107"/>
    </row>
    <row r="5" spans="1:19" s="7" customFormat="1" ht="43.5" customHeight="1" thickTop="1" thickBot="1">
      <c r="A5" s="4"/>
      <c r="B5" s="18" t="s">
        <v>10</v>
      </c>
      <c r="C5" s="19"/>
      <c r="D5" s="34">
        <v>10</v>
      </c>
      <c r="E5" s="13"/>
      <c r="F5" s="9" t="s">
        <v>25</v>
      </c>
      <c r="G5" s="50">
        <v>1.1100000000000001</v>
      </c>
      <c r="N5" s="79" t="s">
        <v>29</v>
      </c>
      <c r="O5" s="79"/>
      <c r="P5" s="51">
        <f>P1-P2-P3</f>
        <v>3570</v>
      </c>
      <c r="Q5" s="12"/>
      <c r="R5" s="106">
        <f>R1-R3</f>
        <v>233.19</v>
      </c>
      <c r="S5" s="107">
        <f>S1-S3</f>
        <v>211.99</v>
      </c>
    </row>
    <row r="6" spans="1:19" s="7" customFormat="1" ht="43.5" customHeight="1" thickTop="1" thickBot="1">
      <c r="A6" s="4"/>
      <c r="B6" s="52" t="s">
        <v>55</v>
      </c>
      <c r="C6" s="52"/>
      <c r="D6" s="13"/>
      <c r="E6" s="13"/>
      <c r="F6" s="9" t="s">
        <v>26</v>
      </c>
      <c r="G6" s="53">
        <v>11.11</v>
      </c>
      <c r="Q6" s="12"/>
    </row>
    <row r="7" spans="1:19" s="7" customFormat="1" ht="27" customHeight="1" thickTop="1" thickBot="1">
      <c r="A7" s="80" t="s">
        <v>33</v>
      </c>
      <c r="B7" s="81"/>
      <c r="C7" s="82"/>
      <c r="D7" s="83" t="s">
        <v>12</v>
      </c>
      <c r="E7" s="84"/>
      <c r="F7" s="84"/>
      <c r="G7" s="54">
        <f t="shared" ref="G7:O7" si="0">SUM(G11:G20)</f>
        <v>0</v>
      </c>
      <c r="H7" s="55">
        <f t="shared" si="0"/>
        <v>0</v>
      </c>
      <c r="I7" s="56">
        <f t="shared" si="0"/>
        <v>0</v>
      </c>
      <c r="J7" s="56">
        <f t="shared" si="0"/>
        <v>1120</v>
      </c>
      <c r="K7" s="56">
        <f t="shared" si="0"/>
        <v>0</v>
      </c>
      <c r="L7" s="56">
        <f t="shared" si="0"/>
        <v>593</v>
      </c>
      <c r="M7" s="57">
        <f t="shared" si="0"/>
        <v>1857</v>
      </c>
      <c r="N7" s="58">
        <f t="shared" si="0"/>
        <v>3570</v>
      </c>
      <c r="O7" s="59">
        <f t="shared" si="0"/>
        <v>0</v>
      </c>
      <c r="P7" s="12"/>
      <c r="R7" s="13"/>
    </row>
    <row r="8" spans="1:19" ht="36" customHeight="1" thickTop="1" thickBot="1">
      <c r="A8" s="85"/>
      <c r="B8" s="86" t="s">
        <v>11</v>
      </c>
      <c r="C8" s="86" t="s">
        <v>23</v>
      </c>
      <c r="D8" s="87" t="s">
        <v>16</v>
      </c>
      <c r="E8" s="86" t="s">
        <v>34</v>
      </c>
      <c r="F8" s="89" t="s">
        <v>35</v>
      </c>
      <c r="G8" s="90" t="s">
        <v>13</v>
      </c>
      <c r="H8" s="100" t="s">
        <v>14</v>
      </c>
      <c r="I8" s="101" t="s">
        <v>15</v>
      </c>
      <c r="J8" s="102" t="s">
        <v>17</v>
      </c>
      <c r="K8" s="102" t="s">
        <v>18</v>
      </c>
      <c r="L8" s="103" t="s">
        <v>19</v>
      </c>
      <c r="M8" s="104"/>
      <c r="N8" s="105" t="s">
        <v>21</v>
      </c>
      <c r="O8" s="92" t="s">
        <v>22</v>
      </c>
      <c r="P8" s="93" t="s">
        <v>36</v>
      </c>
      <c r="Q8" s="2"/>
      <c r="R8" s="93" t="s">
        <v>66</v>
      </c>
    </row>
    <row r="9" spans="1:19" ht="36" customHeight="1" thickTop="1" thickBot="1">
      <c r="A9" s="85"/>
      <c r="B9" s="86" t="s">
        <v>32</v>
      </c>
      <c r="C9" s="86"/>
      <c r="D9" s="88"/>
      <c r="E9" s="86"/>
      <c r="F9" s="89"/>
      <c r="G9" s="91"/>
      <c r="H9" s="100" t="s">
        <v>4</v>
      </c>
      <c r="I9" s="101" t="s">
        <v>4</v>
      </c>
      <c r="J9" s="101"/>
      <c r="K9" s="101" t="s">
        <v>3</v>
      </c>
      <c r="L9" s="96" t="s">
        <v>20</v>
      </c>
      <c r="M9" s="98" t="s">
        <v>24</v>
      </c>
      <c r="N9" s="105"/>
      <c r="O9" s="92"/>
      <c r="P9" s="94"/>
      <c r="Q9" s="2"/>
      <c r="R9" s="94"/>
    </row>
    <row r="10" spans="1:19" ht="37.5" customHeight="1" thickTop="1" thickBot="1">
      <c r="A10" s="85"/>
      <c r="B10" s="86"/>
      <c r="C10" s="86"/>
      <c r="D10" s="88"/>
      <c r="E10" s="86"/>
      <c r="F10" s="89"/>
      <c r="G10" s="60" t="s">
        <v>0</v>
      </c>
      <c r="H10" s="100"/>
      <c r="I10" s="101"/>
      <c r="J10" s="101"/>
      <c r="K10" s="101"/>
      <c r="L10" s="97"/>
      <c r="M10" s="99"/>
      <c r="N10" s="105"/>
      <c r="O10" s="92"/>
      <c r="P10" s="95"/>
      <c r="Q10" s="2"/>
      <c r="R10" s="95"/>
    </row>
    <row r="11" spans="1:19" ht="30" customHeight="1" thickTop="1">
      <c r="A11" s="20">
        <v>1</v>
      </c>
      <c r="B11" s="30">
        <v>42121</v>
      </c>
      <c r="C11" s="61" t="s">
        <v>56</v>
      </c>
      <c r="D11" s="61" t="s">
        <v>50</v>
      </c>
      <c r="E11" s="75" t="s">
        <v>57</v>
      </c>
      <c r="F11" s="62"/>
      <c r="G11" s="63"/>
      <c r="H11" s="64">
        <f>IF($D$3="si",($G$5/$G$6*G11),IF($D$3="no",G11*$G$4,0))</f>
        <v>0</v>
      </c>
      <c r="I11" s="21"/>
      <c r="J11" s="22">
        <v>270</v>
      </c>
      <c r="K11" s="65"/>
      <c r="L11" s="65"/>
      <c r="M11" s="73"/>
      <c r="N11" s="72">
        <f>SUM(H11:M11)</f>
        <v>270</v>
      </c>
      <c r="O11" s="26"/>
      <c r="P11" s="66">
        <v>17.54</v>
      </c>
      <c r="Q11" s="2"/>
      <c r="R11" s="66">
        <v>16.21</v>
      </c>
    </row>
    <row r="12" spans="1:19" ht="30" customHeight="1">
      <c r="A12" s="20">
        <v>2</v>
      </c>
      <c r="B12" s="30">
        <v>42121</v>
      </c>
      <c r="C12" s="61" t="s">
        <v>56</v>
      </c>
      <c r="D12" s="61" t="s">
        <v>49</v>
      </c>
      <c r="E12" s="75" t="s">
        <v>57</v>
      </c>
      <c r="F12" s="62"/>
      <c r="G12" s="67"/>
      <c r="H12" s="64">
        <f>IF($D$3="si",($G$5/$G$6*G12),IF($D$3="no",G12*$G$4,0))</f>
        <v>0</v>
      </c>
      <c r="I12" s="21"/>
      <c r="J12" s="22"/>
      <c r="K12" s="65"/>
      <c r="L12" s="24"/>
      <c r="M12" s="73">
        <v>46</v>
      </c>
      <c r="N12" s="72">
        <f>SUM(H12:M12)</f>
        <v>46</v>
      </c>
      <c r="O12" s="28"/>
      <c r="P12" s="66">
        <v>2.99</v>
      </c>
      <c r="Q12" s="2"/>
      <c r="R12" s="66">
        <v>2.76</v>
      </c>
    </row>
    <row r="13" spans="1:19" ht="30" customHeight="1">
      <c r="A13" s="20">
        <v>3</v>
      </c>
      <c r="B13" s="30">
        <v>42121</v>
      </c>
      <c r="C13" s="61" t="s">
        <v>56</v>
      </c>
      <c r="D13" s="61" t="s">
        <v>49</v>
      </c>
      <c r="E13" s="75" t="s">
        <v>57</v>
      </c>
      <c r="F13" s="62"/>
      <c r="G13" s="67"/>
      <c r="H13" s="64">
        <f t="shared" ref="H13:H20" si="1">IF($D$3="si",($G$5/$G$6*G13),IF($D$3="no",G13*$G$4,0))</f>
        <v>0</v>
      </c>
      <c r="I13" s="21"/>
      <c r="J13" s="22"/>
      <c r="K13" s="65"/>
      <c r="L13" s="24"/>
      <c r="M13" s="73">
        <v>830</v>
      </c>
      <c r="N13" s="72">
        <f t="shared" ref="N13:N20" si="2">SUM(H13:M13)</f>
        <v>830</v>
      </c>
      <c r="O13" s="28"/>
      <c r="P13" s="68">
        <v>53.92</v>
      </c>
      <c r="Q13" s="2"/>
      <c r="R13" s="68">
        <v>49.82</v>
      </c>
    </row>
    <row r="14" spans="1:19">
      <c r="A14" s="20">
        <v>4</v>
      </c>
      <c r="B14" s="30">
        <v>42122</v>
      </c>
      <c r="C14" s="61" t="s">
        <v>56</v>
      </c>
      <c r="D14" s="61" t="s">
        <v>49</v>
      </c>
      <c r="E14" s="75" t="s">
        <v>57</v>
      </c>
      <c r="F14" s="30"/>
      <c r="G14" s="67"/>
      <c r="H14" s="64">
        <f t="shared" si="1"/>
        <v>0</v>
      </c>
      <c r="I14" s="21"/>
      <c r="J14" s="22"/>
      <c r="K14" s="65"/>
      <c r="L14" s="24"/>
      <c r="M14" s="73">
        <v>244</v>
      </c>
      <c r="N14" s="72">
        <f t="shared" si="2"/>
        <v>244</v>
      </c>
      <c r="O14" s="28"/>
      <c r="P14" s="69">
        <v>15.93</v>
      </c>
      <c r="Q14" s="2"/>
      <c r="R14" s="69">
        <v>14.58</v>
      </c>
    </row>
    <row r="15" spans="1:19" ht="30" customHeight="1">
      <c r="A15" s="20">
        <v>5</v>
      </c>
      <c r="B15" s="30">
        <v>42123</v>
      </c>
      <c r="C15" s="61" t="s">
        <v>56</v>
      </c>
      <c r="D15" s="61" t="s">
        <v>49</v>
      </c>
      <c r="E15" s="75" t="s">
        <v>57</v>
      </c>
      <c r="F15" s="29"/>
      <c r="G15" s="67"/>
      <c r="H15" s="64">
        <f t="shared" si="1"/>
        <v>0</v>
      </c>
      <c r="I15" s="31"/>
      <c r="J15" s="23"/>
      <c r="K15" s="24"/>
      <c r="L15" s="24"/>
      <c r="M15" s="25">
        <v>682</v>
      </c>
      <c r="N15" s="72">
        <f t="shared" si="2"/>
        <v>682</v>
      </c>
      <c r="O15" s="28"/>
      <c r="P15" s="69">
        <v>44.6</v>
      </c>
      <c r="Q15" s="2"/>
      <c r="R15" s="69">
        <v>40.54</v>
      </c>
    </row>
    <row r="16" spans="1:19" ht="30" customHeight="1">
      <c r="A16" s="20">
        <v>6</v>
      </c>
      <c r="B16" s="30">
        <v>42123</v>
      </c>
      <c r="C16" s="61" t="s">
        <v>56</v>
      </c>
      <c r="D16" s="61" t="s">
        <v>50</v>
      </c>
      <c r="E16" s="75" t="s">
        <v>57</v>
      </c>
      <c r="F16" s="29"/>
      <c r="G16" s="67"/>
      <c r="H16" s="64">
        <f t="shared" si="1"/>
        <v>0</v>
      </c>
      <c r="I16" s="31"/>
      <c r="J16" s="23">
        <v>450</v>
      </c>
      <c r="K16" s="24"/>
      <c r="L16" s="24"/>
      <c r="M16" s="25"/>
      <c r="N16" s="72">
        <f t="shared" si="2"/>
        <v>450</v>
      </c>
      <c r="O16" s="28"/>
      <c r="P16" s="69">
        <v>29.43</v>
      </c>
      <c r="Q16" s="2"/>
      <c r="R16" s="69">
        <v>26.75</v>
      </c>
    </row>
    <row r="17" spans="1:18" ht="30" customHeight="1">
      <c r="A17" s="20">
        <v>7</v>
      </c>
      <c r="B17" s="30">
        <v>42124</v>
      </c>
      <c r="C17" s="61" t="s">
        <v>56</v>
      </c>
      <c r="D17" s="61" t="s">
        <v>49</v>
      </c>
      <c r="E17" s="75" t="s">
        <v>57</v>
      </c>
      <c r="F17" s="29"/>
      <c r="G17" s="67"/>
      <c r="H17" s="64">
        <f t="shared" si="1"/>
        <v>0</v>
      </c>
      <c r="I17" s="31"/>
      <c r="J17" s="23"/>
      <c r="K17" s="24"/>
      <c r="L17" s="24"/>
      <c r="M17" s="25">
        <v>32</v>
      </c>
      <c r="N17" s="72">
        <f t="shared" si="2"/>
        <v>32</v>
      </c>
      <c r="O17" s="28"/>
      <c r="P17" s="69">
        <v>2.1</v>
      </c>
      <c r="Q17" s="2"/>
      <c r="R17" s="69">
        <v>1.87</v>
      </c>
    </row>
    <row r="18" spans="1:18" ht="30" customHeight="1">
      <c r="A18" s="20">
        <v>8</v>
      </c>
      <c r="B18" s="30">
        <v>42124</v>
      </c>
      <c r="C18" s="61" t="s">
        <v>56</v>
      </c>
      <c r="D18" s="61" t="s">
        <v>49</v>
      </c>
      <c r="E18" s="75" t="s">
        <v>57</v>
      </c>
      <c r="F18" s="29"/>
      <c r="G18" s="67"/>
      <c r="H18" s="64">
        <f t="shared" si="1"/>
        <v>0</v>
      </c>
      <c r="I18" s="31"/>
      <c r="J18" s="23"/>
      <c r="K18" s="24"/>
      <c r="L18" s="24"/>
      <c r="M18" s="25">
        <v>23</v>
      </c>
      <c r="N18" s="72">
        <f t="shared" si="2"/>
        <v>23</v>
      </c>
      <c r="O18" s="28"/>
      <c r="P18" s="69">
        <v>1.51</v>
      </c>
      <c r="Q18" s="2"/>
      <c r="R18" s="69">
        <v>1.35</v>
      </c>
    </row>
    <row r="19" spans="1:18" ht="30" customHeight="1">
      <c r="A19" s="20">
        <v>9</v>
      </c>
      <c r="B19" s="30">
        <v>42125</v>
      </c>
      <c r="C19" s="61" t="s">
        <v>56</v>
      </c>
      <c r="D19" s="61" t="s">
        <v>50</v>
      </c>
      <c r="E19" s="75" t="s">
        <v>57</v>
      </c>
      <c r="F19" s="29"/>
      <c r="G19" s="67"/>
      <c r="H19" s="64">
        <f t="shared" si="1"/>
        <v>0</v>
      </c>
      <c r="I19" s="31"/>
      <c r="J19" s="23">
        <v>400</v>
      </c>
      <c r="K19" s="24"/>
      <c r="L19" s="24"/>
      <c r="M19" s="25"/>
      <c r="N19" s="72">
        <f t="shared" si="2"/>
        <v>400</v>
      </c>
      <c r="O19" s="28"/>
      <c r="P19" s="69">
        <v>26.25</v>
      </c>
      <c r="Q19" s="2"/>
      <c r="R19" s="69">
        <v>23.41</v>
      </c>
    </row>
    <row r="20" spans="1:18" ht="37.5">
      <c r="A20" s="20">
        <v>10</v>
      </c>
      <c r="B20" s="30">
        <v>42125</v>
      </c>
      <c r="C20" s="61" t="s">
        <v>56</v>
      </c>
      <c r="D20" s="74" t="s">
        <v>58</v>
      </c>
      <c r="E20" s="75" t="s">
        <v>57</v>
      </c>
      <c r="F20" s="29"/>
      <c r="G20" s="67"/>
      <c r="H20" s="64">
        <f t="shared" si="1"/>
        <v>0</v>
      </c>
      <c r="I20" s="31"/>
      <c r="J20" s="23"/>
      <c r="K20" s="24"/>
      <c r="L20" s="24">
        <v>593</v>
      </c>
      <c r="M20" s="25"/>
      <c r="N20" s="72">
        <f t="shared" si="2"/>
        <v>593</v>
      </c>
      <c r="O20" s="28"/>
      <c r="P20" s="69">
        <v>38.92</v>
      </c>
      <c r="Q20" s="2"/>
      <c r="R20" s="69">
        <v>34.700000000000003</v>
      </c>
    </row>
    <row r="21" spans="1:18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R21" s="71"/>
    </row>
    <row r="22" spans="1:18">
      <c r="A22" s="38"/>
      <c r="B22" s="39"/>
      <c r="C22" s="40"/>
      <c r="D22" s="41"/>
      <c r="E22" s="41"/>
      <c r="F22" s="42"/>
      <c r="G22" s="43"/>
      <c r="H22" s="44"/>
      <c r="I22" s="45"/>
      <c r="J22" s="45"/>
      <c r="K22" s="45"/>
      <c r="L22" s="45"/>
      <c r="M22" s="45"/>
      <c r="N22" s="46"/>
      <c r="O22" s="47"/>
      <c r="P22" s="70"/>
      <c r="R22" s="71"/>
    </row>
    <row r="23" spans="1:18">
      <c r="A23" s="35"/>
      <c r="B23" s="37" t="s">
        <v>5</v>
      </c>
      <c r="C23" s="37"/>
      <c r="D23" s="37"/>
      <c r="E23" s="36"/>
      <c r="F23" s="36"/>
      <c r="G23" s="37" t="s">
        <v>7</v>
      </c>
      <c r="H23" s="37"/>
      <c r="I23" s="37"/>
      <c r="J23" s="36"/>
      <c r="K23" s="36"/>
      <c r="L23" s="37" t="s">
        <v>6</v>
      </c>
      <c r="M23" s="37"/>
      <c r="N23" s="37"/>
      <c r="O23" s="36"/>
      <c r="P23" s="70"/>
      <c r="R23" s="71"/>
    </row>
    <row r="24" spans="1:18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70"/>
    </row>
    <row r="25" spans="1:18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3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5:B20">
      <formula1>36831</formula1>
      <formula2>0</formula2>
    </dataValidation>
    <dataValidation type="textLength" operator="greaterThan" sqref="F22 F15:F20">
      <formula1>1</formula1>
      <formula2>0</formula2>
    </dataValidation>
    <dataValidation type="textLength" operator="greaterThan" allowBlank="1" showErrorMessage="1" sqref="D22:E22 E11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J13:L14 J11:M12 H11:I11 M14 I15:M20 H12:H20">
      <formula1>0</formula1>
      <formula2>0</formula2>
    </dataValidation>
  </dataValidations>
  <pageMargins left="0.70866141732283472" right="0.70866141732283472" top="1.82" bottom="0.74803149606299213" header="0.31496062992125984" footer="0.31496062992125984"/>
  <pageSetup scale="2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topLeftCell="D1" zoomScale="60" zoomScaleNormal="50" workbookViewId="0">
      <selection activeCell="R13" sqref="R13:R20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0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7" customFormat="1" ht="65.25" customHeight="1">
      <c r="A1" s="4"/>
      <c r="B1" s="76" t="s">
        <v>30</v>
      </c>
      <c r="C1" s="76"/>
      <c r="D1" s="77" t="s">
        <v>38</v>
      </c>
      <c r="E1" s="77"/>
      <c r="F1" s="33">
        <v>42125</v>
      </c>
      <c r="G1" s="32" t="s">
        <v>54</v>
      </c>
      <c r="L1" s="7" t="s">
        <v>2</v>
      </c>
      <c r="M1" s="3">
        <f>+P1-N7</f>
        <v>0</v>
      </c>
      <c r="N1" s="5" t="s">
        <v>21</v>
      </c>
      <c r="O1" s="6"/>
      <c r="P1" s="48">
        <f>SUM(H7:M7)</f>
        <v>601.22</v>
      </c>
      <c r="Q1" s="3" t="s">
        <v>31</v>
      </c>
      <c r="R1" s="106">
        <f>SUM(P11:P20)</f>
        <v>199.29000000000002</v>
      </c>
      <c r="S1" s="107">
        <f>SUM(R11:R20)</f>
        <v>176.76999999999998</v>
      </c>
    </row>
    <row r="2" spans="1:19" s="7" customFormat="1" ht="57.75" customHeight="1">
      <c r="A2" s="4"/>
      <c r="B2" s="78" t="s">
        <v>8</v>
      </c>
      <c r="C2" s="78"/>
      <c r="D2" s="77" t="s">
        <v>39</v>
      </c>
      <c r="E2" s="77"/>
      <c r="F2" s="8"/>
      <c r="G2" s="8"/>
      <c r="N2" s="9" t="s">
        <v>28</v>
      </c>
      <c r="O2" s="10"/>
      <c r="P2" s="11"/>
      <c r="Q2" s="3" t="s">
        <v>1</v>
      </c>
      <c r="R2" s="106"/>
      <c r="S2" s="107"/>
    </row>
    <row r="3" spans="1:19" s="7" customFormat="1" ht="35.25" customHeight="1">
      <c r="A3" s="4"/>
      <c r="B3" s="78" t="s">
        <v>9</v>
      </c>
      <c r="C3" s="78"/>
      <c r="D3" s="77" t="s">
        <v>1</v>
      </c>
      <c r="E3" s="77"/>
      <c r="N3" s="9" t="s">
        <v>27</v>
      </c>
      <c r="O3" s="10"/>
      <c r="P3" s="49">
        <f>+O7</f>
        <v>0</v>
      </c>
      <c r="Q3" s="12"/>
      <c r="R3" s="106">
        <v>0</v>
      </c>
      <c r="S3" s="107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0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6"/>
      <c r="S4" s="107"/>
    </row>
    <row r="5" spans="1:19" s="7" customFormat="1" ht="43.5" customHeight="1" thickTop="1" thickBot="1">
      <c r="A5" s="4"/>
      <c r="B5" s="18" t="s">
        <v>10</v>
      </c>
      <c r="C5" s="19"/>
      <c r="D5" s="34">
        <v>10</v>
      </c>
      <c r="E5" s="13"/>
      <c r="F5" s="9" t="s">
        <v>25</v>
      </c>
      <c r="G5" s="50">
        <v>1.1100000000000001</v>
      </c>
      <c r="N5" s="79" t="s">
        <v>29</v>
      </c>
      <c r="O5" s="79"/>
      <c r="P5" s="51">
        <f>P1-P2-P3</f>
        <v>601.22</v>
      </c>
      <c r="Q5" s="12"/>
      <c r="R5" s="106">
        <f>R1-R3</f>
        <v>199.29000000000002</v>
      </c>
      <c r="S5" s="107">
        <f>S1-S3</f>
        <v>176.76999999999998</v>
      </c>
    </row>
    <row r="6" spans="1:19" s="7" customFormat="1" ht="43.5" customHeight="1" thickTop="1" thickBot="1">
      <c r="A6" s="4"/>
      <c r="B6" s="52" t="s">
        <v>43</v>
      </c>
      <c r="C6" s="52"/>
      <c r="D6" s="13"/>
      <c r="E6" s="13"/>
      <c r="F6" s="9" t="s">
        <v>26</v>
      </c>
      <c r="G6" s="53">
        <v>11.11</v>
      </c>
      <c r="Q6" s="12"/>
    </row>
    <row r="7" spans="1:19" s="7" customFormat="1" ht="27" customHeight="1" thickTop="1" thickBot="1">
      <c r="A7" s="80" t="s">
        <v>33</v>
      </c>
      <c r="B7" s="81"/>
      <c r="C7" s="82"/>
      <c r="D7" s="83" t="s">
        <v>12</v>
      </c>
      <c r="E7" s="84"/>
      <c r="F7" s="84"/>
      <c r="G7" s="54">
        <f t="shared" ref="G7:O7" si="0">SUM(G11:G20)</f>
        <v>0</v>
      </c>
      <c r="H7" s="55">
        <f t="shared" si="0"/>
        <v>0</v>
      </c>
      <c r="I7" s="56">
        <f t="shared" si="0"/>
        <v>0</v>
      </c>
      <c r="J7" s="56">
        <f t="shared" si="0"/>
        <v>83</v>
      </c>
      <c r="K7" s="56">
        <f t="shared" si="0"/>
        <v>0</v>
      </c>
      <c r="L7" s="56">
        <f t="shared" si="0"/>
        <v>0</v>
      </c>
      <c r="M7" s="57">
        <f t="shared" si="0"/>
        <v>518.22</v>
      </c>
      <c r="N7" s="58">
        <f t="shared" si="0"/>
        <v>601.22</v>
      </c>
      <c r="O7" s="59">
        <f t="shared" si="0"/>
        <v>0</v>
      </c>
      <c r="P7" s="12"/>
      <c r="R7" s="13"/>
    </row>
    <row r="8" spans="1:19" ht="36" customHeight="1" thickTop="1" thickBot="1">
      <c r="A8" s="85"/>
      <c r="B8" s="86" t="s">
        <v>11</v>
      </c>
      <c r="C8" s="86" t="s">
        <v>23</v>
      </c>
      <c r="D8" s="87" t="s">
        <v>16</v>
      </c>
      <c r="E8" s="86" t="s">
        <v>34</v>
      </c>
      <c r="F8" s="89" t="s">
        <v>35</v>
      </c>
      <c r="G8" s="90" t="s">
        <v>13</v>
      </c>
      <c r="H8" s="100" t="s">
        <v>14</v>
      </c>
      <c r="I8" s="101" t="s">
        <v>15</v>
      </c>
      <c r="J8" s="102" t="s">
        <v>17</v>
      </c>
      <c r="K8" s="102" t="s">
        <v>18</v>
      </c>
      <c r="L8" s="103" t="s">
        <v>19</v>
      </c>
      <c r="M8" s="104"/>
      <c r="N8" s="105" t="s">
        <v>21</v>
      </c>
      <c r="O8" s="92" t="s">
        <v>22</v>
      </c>
      <c r="P8" s="93" t="s">
        <v>36</v>
      </c>
      <c r="Q8" s="2"/>
      <c r="R8" s="93" t="s">
        <v>66</v>
      </c>
    </row>
    <row r="9" spans="1:19" ht="36" customHeight="1" thickTop="1" thickBot="1">
      <c r="A9" s="85"/>
      <c r="B9" s="86" t="s">
        <v>32</v>
      </c>
      <c r="C9" s="86"/>
      <c r="D9" s="88"/>
      <c r="E9" s="86"/>
      <c r="F9" s="89"/>
      <c r="G9" s="91"/>
      <c r="H9" s="100" t="s">
        <v>4</v>
      </c>
      <c r="I9" s="101" t="s">
        <v>4</v>
      </c>
      <c r="J9" s="101"/>
      <c r="K9" s="101" t="s">
        <v>3</v>
      </c>
      <c r="L9" s="96" t="s">
        <v>20</v>
      </c>
      <c r="M9" s="98" t="s">
        <v>24</v>
      </c>
      <c r="N9" s="105"/>
      <c r="O9" s="92"/>
      <c r="P9" s="94"/>
      <c r="Q9" s="2"/>
      <c r="R9" s="94"/>
    </row>
    <row r="10" spans="1:19" ht="37.5" customHeight="1" thickTop="1" thickBot="1">
      <c r="A10" s="85"/>
      <c r="B10" s="86"/>
      <c r="C10" s="86"/>
      <c r="D10" s="88"/>
      <c r="E10" s="86"/>
      <c r="F10" s="89"/>
      <c r="G10" s="60" t="s">
        <v>0</v>
      </c>
      <c r="H10" s="100"/>
      <c r="I10" s="101"/>
      <c r="J10" s="101"/>
      <c r="K10" s="101"/>
      <c r="L10" s="97"/>
      <c r="M10" s="99"/>
      <c r="N10" s="105"/>
      <c r="O10" s="92"/>
      <c r="P10" s="95"/>
      <c r="Q10" s="2"/>
      <c r="R10" s="95"/>
    </row>
    <row r="11" spans="1:19" ht="30" customHeight="1" thickTop="1">
      <c r="A11" s="20">
        <v>1</v>
      </c>
      <c r="B11" s="30">
        <v>42140</v>
      </c>
      <c r="C11" s="61" t="s">
        <v>62</v>
      </c>
      <c r="D11" s="61" t="s">
        <v>50</v>
      </c>
      <c r="E11" s="61" t="s">
        <v>47</v>
      </c>
      <c r="F11" s="62" t="s">
        <v>48</v>
      </c>
      <c r="G11" s="63"/>
      <c r="H11" s="64">
        <f>IF($D$3="si",($G$5/$G$6*G11),IF($D$3="no",G11*$G$4,0))</f>
        <v>0</v>
      </c>
      <c r="I11" s="21"/>
      <c r="J11" s="22">
        <v>33</v>
      </c>
      <c r="K11" s="65"/>
      <c r="L11" s="65"/>
      <c r="M11" s="108"/>
      <c r="N11" s="109">
        <f>SUM(H11:M11)</f>
        <v>33</v>
      </c>
      <c r="O11" s="110"/>
      <c r="P11" s="111">
        <v>10.96</v>
      </c>
      <c r="Q11" s="2"/>
      <c r="R11" s="111">
        <v>9.67</v>
      </c>
    </row>
    <row r="12" spans="1:19" ht="30" customHeight="1">
      <c r="A12" s="20">
        <v>2</v>
      </c>
      <c r="B12" s="30">
        <v>42141</v>
      </c>
      <c r="C12" s="61" t="s">
        <v>62</v>
      </c>
      <c r="D12" s="61" t="s">
        <v>50</v>
      </c>
      <c r="E12" s="61" t="s">
        <v>47</v>
      </c>
      <c r="F12" s="62" t="s">
        <v>48</v>
      </c>
      <c r="G12" s="63"/>
      <c r="H12" s="64">
        <f t="shared" ref="H12:H20" si="1">IF($D$3="si",($G$5/$G$6*G12),IF($D$3="no",G12*$G$4,0))</f>
        <v>0</v>
      </c>
      <c r="I12" s="21"/>
      <c r="J12" s="22">
        <v>50</v>
      </c>
      <c r="K12" s="65"/>
      <c r="L12" s="65"/>
      <c r="M12" s="108"/>
      <c r="N12" s="109">
        <f t="shared" ref="N12:N20" si="2">SUM(H12:M12)</f>
        <v>50</v>
      </c>
      <c r="O12" s="110"/>
      <c r="P12" s="111">
        <v>16.600000000000001</v>
      </c>
      <c r="Q12" s="2"/>
      <c r="R12" s="111">
        <v>14.65</v>
      </c>
    </row>
    <row r="13" spans="1:19" ht="30" customHeight="1">
      <c r="A13" s="20">
        <v>3</v>
      </c>
      <c r="B13" s="30">
        <v>42141</v>
      </c>
      <c r="C13" s="61" t="s">
        <v>62</v>
      </c>
      <c r="D13" s="61" t="s">
        <v>49</v>
      </c>
      <c r="E13" s="61" t="s">
        <v>47</v>
      </c>
      <c r="F13" s="62" t="s">
        <v>48</v>
      </c>
      <c r="G13" s="63"/>
      <c r="H13" s="64">
        <f t="shared" si="1"/>
        <v>0</v>
      </c>
      <c r="I13" s="21"/>
      <c r="J13" s="22"/>
      <c r="K13" s="65"/>
      <c r="L13" s="65"/>
      <c r="M13" s="108">
        <v>34.51</v>
      </c>
      <c r="N13" s="109">
        <f t="shared" si="2"/>
        <v>34.51</v>
      </c>
      <c r="O13" s="110"/>
      <c r="P13" s="111">
        <v>11.46</v>
      </c>
      <c r="Q13" s="2"/>
      <c r="R13" s="111">
        <v>10.11</v>
      </c>
    </row>
    <row r="14" spans="1:19">
      <c r="A14" s="20">
        <v>4</v>
      </c>
      <c r="B14" s="30">
        <v>42142</v>
      </c>
      <c r="C14" s="61" t="s">
        <v>62</v>
      </c>
      <c r="D14" s="61" t="s">
        <v>65</v>
      </c>
      <c r="E14" s="61" t="s">
        <v>47</v>
      </c>
      <c r="F14" s="62" t="s">
        <v>48</v>
      </c>
      <c r="G14" s="63"/>
      <c r="H14" s="64">
        <f t="shared" si="1"/>
        <v>0</v>
      </c>
      <c r="I14" s="21"/>
      <c r="J14" s="22"/>
      <c r="K14" s="65"/>
      <c r="L14" s="65"/>
      <c r="M14" s="108">
        <v>219.9</v>
      </c>
      <c r="N14" s="109">
        <f t="shared" si="2"/>
        <v>219.9</v>
      </c>
      <c r="O14" s="110"/>
      <c r="P14" s="111">
        <v>73.31</v>
      </c>
      <c r="Q14" s="2"/>
      <c r="R14" s="111">
        <v>64.37</v>
      </c>
    </row>
    <row r="15" spans="1:19" ht="30" customHeight="1">
      <c r="A15" s="20">
        <v>5</v>
      </c>
      <c r="B15" s="30">
        <v>42144</v>
      </c>
      <c r="C15" s="61" t="s">
        <v>62</v>
      </c>
      <c r="D15" s="61" t="s">
        <v>49</v>
      </c>
      <c r="E15" s="61" t="s">
        <v>47</v>
      </c>
      <c r="F15" s="62" t="s">
        <v>48</v>
      </c>
      <c r="G15" s="63"/>
      <c r="H15" s="64">
        <f t="shared" si="1"/>
        <v>0</v>
      </c>
      <c r="I15" s="21"/>
      <c r="J15" s="22"/>
      <c r="K15" s="65"/>
      <c r="L15" s="65"/>
      <c r="M15" s="108">
        <v>28.98</v>
      </c>
      <c r="N15" s="109">
        <f t="shared" si="2"/>
        <v>28.98</v>
      </c>
      <c r="O15" s="110"/>
      <c r="P15" s="111">
        <v>9.5399999999999991</v>
      </c>
      <c r="Q15" s="2"/>
      <c r="R15" s="111">
        <v>8.58</v>
      </c>
    </row>
    <row r="16" spans="1:19" ht="30" customHeight="1">
      <c r="A16" s="20">
        <v>6</v>
      </c>
      <c r="B16" s="30">
        <v>42145</v>
      </c>
      <c r="C16" s="61" t="s">
        <v>62</v>
      </c>
      <c r="D16" s="61" t="s">
        <v>49</v>
      </c>
      <c r="E16" s="61" t="s">
        <v>47</v>
      </c>
      <c r="F16" s="62" t="s">
        <v>48</v>
      </c>
      <c r="G16" s="63"/>
      <c r="H16" s="64">
        <f t="shared" si="1"/>
        <v>0</v>
      </c>
      <c r="I16" s="21"/>
      <c r="J16" s="22"/>
      <c r="K16" s="65"/>
      <c r="L16" s="65"/>
      <c r="M16" s="108">
        <v>8.9499999999999993</v>
      </c>
      <c r="N16" s="109">
        <f t="shared" si="2"/>
        <v>8.9499999999999993</v>
      </c>
      <c r="O16" s="110"/>
      <c r="P16" s="111">
        <v>2.97</v>
      </c>
      <c r="Q16" s="2"/>
      <c r="R16" s="111">
        <v>2.67</v>
      </c>
    </row>
    <row r="17" spans="1:18" ht="30" customHeight="1">
      <c r="A17" s="20">
        <v>7</v>
      </c>
      <c r="B17" s="30">
        <v>42145</v>
      </c>
      <c r="C17" s="61" t="s">
        <v>62</v>
      </c>
      <c r="D17" s="61" t="s">
        <v>49</v>
      </c>
      <c r="E17" s="61" t="s">
        <v>47</v>
      </c>
      <c r="F17" s="62" t="s">
        <v>48</v>
      </c>
      <c r="G17" s="63"/>
      <c r="H17" s="64">
        <f t="shared" si="1"/>
        <v>0</v>
      </c>
      <c r="I17" s="21"/>
      <c r="J17" s="22"/>
      <c r="K17" s="65"/>
      <c r="L17" s="65"/>
      <c r="M17" s="108">
        <v>42.98</v>
      </c>
      <c r="N17" s="109">
        <f t="shared" si="2"/>
        <v>42.98</v>
      </c>
      <c r="O17" s="110"/>
      <c r="P17" s="111">
        <v>14.27</v>
      </c>
      <c r="Q17" s="2"/>
      <c r="R17" s="111">
        <v>12.82</v>
      </c>
    </row>
    <row r="18" spans="1:18" ht="30" customHeight="1">
      <c r="A18" s="20">
        <v>8</v>
      </c>
      <c r="B18" s="30">
        <v>42146</v>
      </c>
      <c r="C18" s="61" t="s">
        <v>62</v>
      </c>
      <c r="D18" s="61" t="s">
        <v>49</v>
      </c>
      <c r="E18" s="61" t="s">
        <v>47</v>
      </c>
      <c r="F18" s="62" t="s">
        <v>48</v>
      </c>
      <c r="G18" s="63"/>
      <c r="H18" s="64">
        <f t="shared" si="1"/>
        <v>0</v>
      </c>
      <c r="I18" s="21"/>
      <c r="J18" s="22"/>
      <c r="K18" s="65"/>
      <c r="L18" s="65"/>
      <c r="M18" s="108">
        <v>42.9</v>
      </c>
      <c r="N18" s="109">
        <f t="shared" si="2"/>
        <v>42.9</v>
      </c>
      <c r="O18" s="110"/>
      <c r="P18" s="111">
        <v>14.12</v>
      </c>
      <c r="Q18" s="2"/>
      <c r="R18" s="111">
        <v>12.64</v>
      </c>
    </row>
    <row r="19" spans="1:18" ht="30" customHeight="1">
      <c r="A19" s="20">
        <v>9</v>
      </c>
      <c r="B19" s="30">
        <v>42147</v>
      </c>
      <c r="C19" s="61" t="s">
        <v>62</v>
      </c>
      <c r="D19" s="61" t="s">
        <v>49</v>
      </c>
      <c r="E19" s="61" t="s">
        <v>47</v>
      </c>
      <c r="F19" s="62" t="s">
        <v>48</v>
      </c>
      <c r="G19" s="63"/>
      <c r="H19" s="64">
        <f t="shared" si="1"/>
        <v>0</v>
      </c>
      <c r="I19" s="21"/>
      <c r="J19" s="22"/>
      <c r="K19" s="65"/>
      <c r="L19" s="65"/>
      <c r="M19" s="108">
        <v>97.9</v>
      </c>
      <c r="N19" s="109">
        <f t="shared" si="2"/>
        <v>97.9</v>
      </c>
      <c r="O19" s="110"/>
      <c r="P19" s="111">
        <v>32.21</v>
      </c>
      <c r="Q19" s="2"/>
      <c r="R19" s="111">
        <v>28.85</v>
      </c>
    </row>
    <row r="20" spans="1:18" ht="30" customHeight="1">
      <c r="A20" s="20">
        <v>10</v>
      </c>
      <c r="B20" s="30">
        <v>42148</v>
      </c>
      <c r="C20" s="61" t="s">
        <v>62</v>
      </c>
      <c r="D20" s="61" t="s">
        <v>49</v>
      </c>
      <c r="E20" s="61" t="s">
        <v>47</v>
      </c>
      <c r="F20" s="62" t="s">
        <v>48</v>
      </c>
      <c r="G20" s="63"/>
      <c r="H20" s="64">
        <f t="shared" si="1"/>
        <v>0</v>
      </c>
      <c r="I20" s="21"/>
      <c r="J20" s="22"/>
      <c r="K20" s="65"/>
      <c r="L20" s="65"/>
      <c r="M20" s="108">
        <v>42.1</v>
      </c>
      <c r="N20" s="109">
        <f t="shared" si="2"/>
        <v>42.1</v>
      </c>
      <c r="O20" s="110"/>
      <c r="P20" s="111">
        <v>13.85</v>
      </c>
      <c r="Q20" s="2"/>
      <c r="R20" s="111">
        <v>12.41</v>
      </c>
    </row>
    <row r="21" spans="1:18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R21" s="71"/>
    </row>
    <row r="22" spans="1:18">
      <c r="A22" s="38"/>
      <c r="B22" s="39"/>
      <c r="C22" s="40"/>
      <c r="D22" s="41"/>
      <c r="E22" s="41"/>
      <c r="F22" s="42"/>
      <c r="G22" s="43"/>
      <c r="H22" s="44"/>
      <c r="I22" s="45"/>
      <c r="J22" s="45"/>
      <c r="K22" s="45"/>
      <c r="L22" s="45"/>
      <c r="M22" s="45"/>
      <c r="N22" s="46"/>
      <c r="O22" s="47"/>
      <c r="P22" s="70"/>
      <c r="R22" s="71"/>
    </row>
    <row r="23" spans="1:18">
      <c r="A23" s="35"/>
      <c r="B23" s="37" t="s">
        <v>5</v>
      </c>
      <c r="C23" s="37"/>
      <c r="D23" s="37"/>
      <c r="E23" s="36"/>
      <c r="F23" s="36"/>
      <c r="G23" s="37" t="s">
        <v>7</v>
      </c>
      <c r="H23" s="37"/>
      <c r="I23" s="37"/>
      <c r="J23" s="36"/>
      <c r="K23" s="36"/>
      <c r="L23" s="37" t="s">
        <v>6</v>
      </c>
      <c r="M23" s="37"/>
      <c r="N23" s="37"/>
      <c r="O23" s="36"/>
      <c r="P23" s="70"/>
      <c r="R23" s="71"/>
    </row>
    <row r="24" spans="1:18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70"/>
    </row>
    <row r="25" spans="1:18" s="3" customForma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R25" s="2"/>
    </row>
  </sheetData>
  <mergeCells count="27">
    <mergeCell ref="R8:R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5:B20">
      <formula1>36831</formula1>
      <formula2>0</formula2>
    </dataValidation>
    <dataValidation type="textLength" operator="greaterThan" sqref="F22">
      <formula1>1</formula1>
      <formula2>0</formula2>
    </dataValidation>
    <dataValidation type="textLength" operator="greaterThan" allowBlank="1" showErrorMessage="1" sqref="D22:E22 E11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H11:M20">
      <formula1>0</formula1>
      <formula2>0</formula2>
    </dataValidation>
  </dataValidations>
  <pageMargins left="0.70866141732283472" right="0.70866141732283472" top="1.64" bottom="0.74803149606299213" header="0.31496062992125984" footer="0.31496062992125984"/>
  <pageSetup scale="2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view="pageBreakPreview" topLeftCell="D1" zoomScale="60" zoomScaleNormal="50" workbookViewId="0">
      <selection activeCell="K37" sqref="K37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0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2.5703125" style="2" bestFit="1" customWidth="1"/>
    <col min="20" max="16384" width="9.140625" style="2"/>
  </cols>
  <sheetData>
    <row r="1" spans="1:19" s="7" customFormat="1" ht="65.25" customHeight="1">
      <c r="A1" s="4"/>
      <c r="B1" s="76" t="s">
        <v>30</v>
      </c>
      <c r="C1" s="76"/>
      <c r="D1" s="77" t="s">
        <v>38</v>
      </c>
      <c r="E1" s="77"/>
      <c r="F1" s="33">
        <v>42125</v>
      </c>
      <c r="G1" s="32" t="s">
        <v>67</v>
      </c>
      <c r="L1" s="7" t="s">
        <v>2</v>
      </c>
      <c r="M1" s="3">
        <f>+P1-N7</f>
        <v>0</v>
      </c>
      <c r="N1" s="5" t="s">
        <v>21</v>
      </c>
      <c r="O1" s="6"/>
      <c r="P1" s="48">
        <f>SUM(H7:M7)</f>
        <v>13.9</v>
      </c>
      <c r="Q1" s="3" t="s">
        <v>31</v>
      </c>
      <c r="R1" s="106">
        <f>P11</f>
        <v>13.9</v>
      </c>
      <c r="S1" s="107">
        <f>R11</f>
        <v>12.27</v>
      </c>
    </row>
    <row r="2" spans="1:19" s="7" customFormat="1" ht="57.75" customHeight="1">
      <c r="A2" s="4"/>
      <c r="B2" s="78" t="s">
        <v>8</v>
      </c>
      <c r="C2" s="78"/>
      <c r="D2" s="77" t="s">
        <v>39</v>
      </c>
      <c r="E2" s="77"/>
      <c r="F2" s="8"/>
      <c r="G2" s="8"/>
      <c r="N2" s="9" t="s">
        <v>28</v>
      </c>
      <c r="O2" s="10"/>
      <c r="P2" s="11"/>
      <c r="Q2" s="3" t="s">
        <v>1</v>
      </c>
      <c r="R2" s="106"/>
      <c r="S2" s="107"/>
    </row>
    <row r="3" spans="1:19" s="7" customFormat="1" ht="35.25" customHeight="1">
      <c r="A3" s="4"/>
      <c r="B3" s="78" t="s">
        <v>9</v>
      </c>
      <c r="C3" s="78"/>
      <c r="D3" s="77" t="s">
        <v>1</v>
      </c>
      <c r="E3" s="77"/>
      <c r="N3" s="9" t="s">
        <v>27</v>
      </c>
      <c r="O3" s="10"/>
      <c r="P3" s="49">
        <f>+O7</f>
        <v>0</v>
      </c>
      <c r="Q3" s="12"/>
      <c r="R3" s="106">
        <v>0</v>
      </c>
      <c r="S3" s="107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0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06"/>
      <c r="S4" s="107"/>
    </row>
    <row r="5" spans="1:19" s="7" customFormat="1" ht="43.5" customHeight="1" thickTop="1" thickBot="1">
      <c r="A5" s="4"/>
      <c r="B5" s="18" t="s">
        <v>10</v>
      </c>
      <c r="C5" s="19"/>
      <c r="D5" s="34">
        <v>1</v>
      </c>
      <c r="E5" s="13"/>
      <c r="F5" s="9" t="s">
        <v>25</v>
      </c>
      <c r="G5" s="50">
        <v>1.1100000000000001</v>
      </c>
      <c r="N5" s="79" t="s">
        <v>29</v>
      </c>
      <c r="O5" s="79"/>
      <c r="P5" s="51">
        <f>P1-P2-P3</f>
        <v>13.9</v>
      </c>
      <c r="Q5" s="12"/>
      <c r="R5" s="106">
        <f>R1-R3</f>
        <v>13.9</v>
      </c>
      <c r="S5" s="107">
        <f>S1-S3</f>
        <v>12.27</v>
      </c>
    </row>
    <row r="6" spans="1:19" s="7" customFormat="1" ht="43.5" customHeight="1" thickTop="1" thickBot="1">
      <c r="A6" s="4"/>
      <c r="B6" s="52" t="s">
        <v>63</v>
      </c>
      <c r="C6" s="52"/>
      <c r="D6" s="13"/>
      <c r="E6" s="13"/>
      <c r="F6" s="9" t="s">
        <v>26</v>
      </c>
      <c r="G6" s="53">
        <v>11.11</v>
      </c>
      <c r="Q6" s="12"/>
    </row>
    <row r="7" spans="1:19" s="7" customFormat="1" ht="27" customHeight="1" thickTop="1" thickBot="1">
      <c r="A7" s="80" t="s">
        <v>33</v>
      </c>
      <c r="B7" s="81"/>
      <c r="C7" s="82"/>
      <c r="D7" s="83" t="s">
        <v>12</v>
      </c>
      <c r="E7" s="84"/>
      <c r="F7" s="84"/>
      <c r="G7" s="54">
        <f t="shared" ref="G7:O7" si="0">SUM(G11:G11)</f>
        <v>0</v>
      </c>
      <c r="H7" s="55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7">
        <f t="shared" si="0"/>
        <v>13.9</v>
      </c>
      <c r="N7" s="58">
        <f t="shared" si="0"/>
        <v>13.9</v>
      </c>
      <c r="O7" s="59">
        <f t="shared" si="0"/>
        <v>0</v>
      </c>
      <c r="P7" s="12"/>
      <c r="R7" s="13"/>
    </row>
    <row r="8" spans="1:19" ht="36" customHeight="1" thickTop="1" thickBot="1">
      <c r="A8" s="85"/>
      <c r="B8" s="86" t="s">
        <v>11</v>
      </c>
      <c r="C8" s="86" t="s">
        <v>23</v>
      </c>
      <c r="D8" s="87" t="s">
        <v>16</v>
      </c>
      <c r="E8" s="86" t="s">
        <v>34</v>
      </c>
      <c r="F8" s="89" t="s">
        <v>35</v>
      </c>
      <c r="G8" s="90" t="s">
        <v>13</v>
      </c>
      <c r="H8" s="100" t="s">
        <v>14</v>
      </c>
      <c r="I8" s="101" t="s">
        <v>15</v>
      </c>
      <c r="J8" s="102" t="s">
        <v>17</v>
      </c>
      <c r="K8" s="102" t="s">
        <v>18</v>
      </c>
      <c r="L8" s="103" t="s">
        <v>19</v>
      </c>
      <c r="M8" s="104"/>
      <c r="N8" s="105" t="s">
        <v>21</v>
      </c>
      <c r="O8" s="92" t="s">
        <v>22</v>
      </c>
      <c r="P8" s="93" t="s">
        <v>36</v>
      </c>
      <c r="Q8" s="2"/>
      <c r="R8" s="93" t="s">
        <v>66</v>
      </c>
    </row>
    <row r="9" spans="1:19" ht="36" customHeight="1" thickTop="1" thickBot="1">
      <c r="A9" s="85"/>
      <c r="B9" s="86" t="s">
        <v>32</v>
      </c>
      <c r="C9" s="86"/>
      <c r="D9" s="88"/>
      <c r="E9" s="86"/>
      <c r="F9" s="89"/>
      <c r="G9" s="91"/>
      <c r="H9" s="100" t="s">
        <v>4</v>
      </c>
      <c r="I9" s="101" t="s">
        <v>4</v>
      </c>
      <c r="J9" s="101"/>
      <c r="K9" s="101" t="s">
        <v>3</v>
      </c>
      <c r="L9" s="96" t="s">
        <v>20</v>
      </c>
      <c r="M9" s="98" t="s">
        <v>24</v>
      </c>
      <c r="N9" s="105"/>
      <c r="O9" s="92"/>
      <c r="P9" s="94"/>
      <c r="Q9" s="2"/>
      <c r="R9" s="94"/>
    </row>
    <row r="10" spans="1:19" ht="37.5" customHeight="1" thickTop="1" thickBot="1">
      <c r="A10" s="85"/>
      <c r="B10" s="86"/>
      <c r="C10" s="86"/>
      <c r="D10" s="88"/>
      <c r="E10" s="86"/>
      <c r="F10" s="89"/>
      <c r="G10" s="60" t="s">
        <v>0</v>
      </c>
      <c r="H10" s="100"/>
      <c r="I10" s="101"/>
      <c r="J10" s="101"/>
      <c r="K10" s="101"/>
      <c r="L10" s="97"/>
      <c r="M10" s="99"/>
      <c r="N10" s="105"/>
      <c r="O10" s="92"/>
      <c r="P10" s="95"/>
      <c r="Q10" s="2"/>
      <c r="R10" s="95"/>
    </row>
    <row r="11" spans="1:19" ht="30" customHeight="1" thickTop="1">
      <c r="A11" s="20">
        <v>1</v>
      </c>
      <c r="B11" s="30">
        <v>42140</v>
      </c>
      <c r="C11" s="61" t="s">
        <v>62</v>
      </c>
      <c r="D11" s="61" t="s">
        <v>49</v>
      </c>
      <c r="E11" s="61" t="s">
        <v>61</v>
      </c>
      <c r="F11" s="62" t="s">
        <v>64</v>
      </c>
      <c r="G11" s="63"/>
      <c r="H11" s="64">
        <f>IF($D$3="si",($G$5/$G$6*G11),IF($D$3="no",G11*$G$4,0))</f>
        <v>0</v>
      </c>
      <c r="I11" s="21"/>
      <c r="J11" s="22"/>
      <c r="K11" s="65"/>
      <c r="L11" s="65"/>
      <c r="M11" s="112">
        <v>13.9</v>
      </c>
      <c r="N11" s="113">
        <f>SUM(H11:M11)</f>
        <v>13.9</v>
      </c>
      <c r="O11" s="26"/>
      <c r="P11" s="66">
        <v>13.9</v>
      </c>
      <c r="Q11" s="2"/>
      <c r="R11" s="66">
        <v>12.27</v>
      </c>
    </row>
    <row r="12" spans="1:19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R12" s="71"/>
    </row>
    <row r="13" spans="1:19">
      <c r="A13" s="38"/>
      <c r="B13" s="39"/>
      <c r="C13" s="40"/>
      <c r="D13" s="41"/>
      <c r="E13" s="41"/>
      <c r="F13" s="42"/>
      <c r="G13" s="43"/>
      <c r="H13" s="44"/>
      <c r="I13" s="45"/>
      <c r="J13" s="45"/>
      <c r="K13" s="45"/>
      <c r="L13" s="45"/>
      <c r="M13" s="45"/>
      <c r="N13" s="46"/>
      <c r="O13" s="47"/>
      <c r="P13" s="70"/>
      <c r="R13" s="71"/>
    </row>
    <row r="14" spans="1:19">
      <c r="A14" s="35"/>
      <c r="B14" s="37" t="s">
        <v>5</v>
      </c>
      <c r="C14" s="37"/>
      <c r="D14" s="37"/>
      <c r="E14" s="36"/>
      <c r="F14" s="36"/>
      <c r="G14" s="37" t="s">
        <v>7</v>
      </c>
      <c r="H14" s="37"/>
      <c r="I14" s="37"/>
      <c r="J14" s="36"/>
      <c r="K14" s="36"/>
      <c r="L14" s="37" t="s">
        <v>6</v>
      </c>
      <c r="M14" s="37"/>
      <c r="N14" s="37"/>
      <c r="O14" s="36"/>
      <c r="P14" s="70"/>
      <c r="R14" s="71"/>
    </row>
    <row r="15" spans="1:19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70"/>
    </row>
    <row r="16" spans="1:19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R16" s="2"/>
    </row>
  </sheetData>
  <mergeCells count="27">
    <mergeCell ref="R8:R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13:M13 H11:M11">
      <formula1>0</formula1>
      <formula2>0</formula2>
    </dataValidation>
    <dataValidation type="whole" operator="greaterThanOrEqual" allowBlank="1" showErrorMessage="1" errorTitle="Valore" error="Inserire un numero maggiore o uguale a 0 (zero)!" sqref="N13 N11">
      <formula1>0</formula1>
      <formula2>0</formula2>
    </dataValidation>
    <dataValidation type="textLength" operator="greaterThan" allowBlank="1" showErrorMessage="1" sqref="D13:E13 E11">
      <formula1>1</formula1>
      <formula2>0</formula2>
    </dataValidation>
    <dataValidation type="textLength" operator="greaterThan" sqref="F13">
      <formula1>1</formula1>
      <formula2>0</formula2>
    </dataValidation>
    <dataValidation type="date" operator="greaterThanOrEqual" showErrorMessage="1" errorTitle="Data" error="Inserire una data superiore al 1/11/2000" sqref="B13">
      <formula1>36831</formula1>
      <formula2>0</formula2>
    </dataValidation>
    <dataValidation type="textLength" operator="greaterThan" allowBlank="1" sqref="C13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66" bottom="0.74803149606299213" header="0.31496062992125984" footer="0.31496062992125984"/>
  <pageSetup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Expense Value COP</vt:lpstr>
      <vt:lpstr>Expense Value CLP</vt:lpstr>
      <vt:lpstr>Expense Value MXN</vt:lpstr>
      <vt:lpstr>Expense Value BRL</vt:lpstr>
      <vt:lpstr>Expense Value (PAB)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2015-05-25T09:14:07Z</cp:lastPrinted>
  <dcterms:created xsi:type="dcterms:W3CDTF">2007-03-06T14:42:56Z</dcterms:created>
  <dcterms:modified xsi:type="dcterms:W3CDTF">2015-05-25T09:34:59Z</dcterms:modified>
</cp:coreProperties>
</file>