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20" yWindow="15" windowWidth="15480" windowHeight="8205" tabRatio="433" firstSheet="1" activeTab="1"/>
  </bookViews>
  <sheets>
    <sheet name="Nota Spese Italia" sheetId="1" r:id="rId1"/>
    <sheet name="Nota Spese Poland" sheetId="3" r:id="rId2"/>
    <sheet name="Nota Spese Turkey" sheetId="5" r:id="rId3"/>
    <sheet name="Nota Spese UAE" sheetId="6" r:id="rId4"/>
    <sheet name="Nota Spese Bangladesh" sheetId="7" r:id="rId5"/>
  </sheets>
  <definedNames>
    <definedName name="_xlnm.Print_Area" localSheetId="4">'Nota Spese Bangladesh'!$A$1:$R$24</definedName>
    <definedName name="_xlnm.Print_Area" localSheetId="0">'Nota Spese Italia'!$A$1:$S$24</definedName>
    <definedName name="_xlnm.Print_Area" localSheetId="1">'Nota Spese Poland'!$A$1:$R$25</definedName>
    <definedName name="_xlnm.Print_Area" localSheetId="2">'Nota Spese Turkey'!$A$1:$R$23</definedName>
    <definedName name="_xlnm.Print_Area" localSheetId="3">'Nota Spese UAE'!$A$1:$R$23</definedName>
    <definedName name="_xlnm.Print_Titles" localSheetId="4">'Nota Spese Bangladesh'!$1:$10</definedName>
    <definedName name="_xlnm.Print_Titles" localSheetId="0">'Nota Spese Italia'!$7:$10</definedName>
    <definedName name="_xlnm.Print_Titles" localSheetId="1">'Nota Spese Poland'!$1:$10</definedName>
    <definedName name="_xlnm.Print_Titles" localSheetId="2">'Nota Spese Turkey'!$1:$10</definedName>
    <definedName name="_xlnm.Print_Titles" localSheetId="3">'Nota Spese UAE'!$1:$10</definedName>
  </definedNames>
  <calcPr calcId="125725"/>
</workbook>
</file>

<file path=xl/calcChain.xml><?xml version="1.0" encoding="utf-8"?>
<calcChain xmlns="http://schemas.openxmlformats.org/spreadsheetml/2006/main">
  <c r="R5" i="7"/>
  <c r="R3"/>
  <c r="R1"/>
  <c r="R5" i="6"/>
  <c r="R3"/>
  <c r="R1"/>
  <c r="R5" i="5"/>
  <c r="R3"/>
  <c r="R1"/>
  <c r="R3" i="3"/>
  <c r="R1"/>
  <c r="R5" s="1"/>
  <c r="N17" l="1"/>
  <c r="N12"/>
  <c r="N13"/>
  <c r="N14"/>
  <c r="N15"/>
  <c r="N16"/>
  <c r="N18"/>
  <c r="N19"/>
  <c r="N20"/>
  <c r="H17" i="1"/>
  <c r="H16"/>
  <c r="H15"/>
  <c r="H14"/>
  <c r="N7" i="7" l="1"/>
  <c r="H11"/>
  <c r="H7" s="1"/>
  <c r="O7"/>
  <c r="P3" s="1"/>
  <c r="M7"/>
  <c r="L7"/>
  <c r="K7"/>
  <c r="J7"/>
  <c r="I7"/>
  <c r="G7"/>
  <c r="N7" i="6"/>
  <c r="H11"/>
  <c r="O7"/>
  <c r="M7"/>
  <c r="L7"/>
  <c r="K7"/>
  <c r="J7"/>
  <c r="I7"/>
  <c r="G7"/>
  <c r="P3"/>
  <c r="H11" i="5"/>
  <c r="O7"/>
  <c r="P3" s="1"/>
  <c r="M7"/>
  <c r="L7"/>
  <c r="K7"/>
  <c r="J7"/>
  <c r="I7"/>
  <c r="G7"/>
  <c r="O7" i="3"/>
  <c r="P3" s="1"/>
  <c r="M7"/>
  <c r="L7"/>
  <c r="J7"/>
  <c r="I7"/>
  <c r="G7" i="1"/>
  <c r="O7"/>
  <c r="P3" s="1"/>
  <c r="M7"/>
  <c r="L7"/>
  <c r="K7"/>
  <c r="J7"/>
  <c r="I7"/>
  <c r="H12"/>
  <c r="H11"/>
  <c r="N11" s="1"/>
  <c r="H11" i="3"/>
  <c r="K7"/>
  <c r="G7"/>
  <c r="P21"/>
  <c r="H21"/>
  <c r="N21" s="1"/>
  <c r="P1" i="7" l="1"/>
  <c r="M1" s="1"/>
  <c r="P7"/>
  <c r="H7" i="6"/>
  <c r="P1" s="1"/>
  <c r="N7" i="5"/>
  <c r="P7" s="1"/>
  <c r="H7"/>
  <c r="P1" s="1"/>
  <c r="H7" i="1"/>
  <c r="P1" s="1"/>
  <c r="P5" s="1"/>
  <c r="N12"/>
  <c r="H7" i="3"/>
  <c r="P1" s="1"/>
  <c r="P5" s="1"/>
  <c r="P5" i="7" l="1"/>
  <c r="P7" i="6"/>
  <c r="M1"/>
  <c r="P5"/>
  <c r="P5" i="5"/>
  <c r="M1"/>
  <c r="N7" i="1"/>
  <c r="N7" i="3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<sst xmlns="http://schemas.openxmlformats.org/spreadsheetml/2006/main" count="304" uniqueCount="77">
  <si>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</si>
  <si>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</si>
  <si>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</si>
  <si>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</si>
  <si>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</si>
  <si>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</si>
  <si>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</si>
  <si>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</si>
  <si>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</si>
  <si>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</si>
  <si>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</si>
  <si>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</si>
  <si>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</si>
  <si>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</si>
  <si>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</si>
  <si>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</si>
  <si>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</si>
  <si>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</si>
  <si>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</si>
  <si>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</si>
  <si>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</si>
  <si>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</si>
  <si>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</si>
  <si>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</si>
  <si>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</si>
  <si>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</si>
  <si>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</si>
  <si>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</si>
  <si>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</si>
  <si>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</si>
  <si>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</si>
  <si>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</si>
  <si>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</si>
  <si>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</si>
  <si>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</si>
  <si>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</si>
  <si>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</si>
  <si>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</si>
  <si>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</si>
  <si>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</si>
  <si>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</si>
  <si>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</si>
  <si>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</si>
  <si>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</si>
  <si>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Taxi</t>
  </si>
  <si>
    <t>Lorenzo Invernizzi</t>
  </si>
  <si>
    <t>Cena</t>
  </si>
  <si>
    <t>Bar</t>
  </si>
  <si>
    <t>Milano</t>
  </si>
  <si>
    <t>Malpensa</t>
  </si>
  <si>
    <t>Viaggio Malpensa</t>
  </si>
  <si>
    <t>Daniele Milan</t>
  </si>
  <si>
    <t>(importi in Valuta AED)</t>
  </si>
  <si>
    <t>AED</t>
  </si>
  <si>
    <t>UAE</t>
  </si>
  <si>
    <t>Pranzo</t>
  </si>
  <si>
    <t>Demo Warsaw</t>
  </si>
  <si>
    <t>POC Dhaka</t>
  </si>
  <si>
    <t>Poland</t>
  </si>
  <si>
    <t>PLN</t>
  </si>
  <si>
    <t>(importi in Valuta PLN)</t>
  </si>
  <si>
    <t>Turkey</t>
  </si>
  <si>
    <t>TL</t>
  </si>
  <si>
    <t>(importi in Valuta TL)</t>
  </si>
  <si>
    <t>Bangladesh</t>
  </si>
  <si>
    <t>TK</t>
  </si>
  <si>
    <t>(importi in Valuta TK)</t>
  </si>
  <si>
    <t>Prelievo Contanti</t>
  </si>
  <si>
    <t>Restituzione Contanti</t>
  </si>
  <si>
    <t>Warsaw</t>
  </si>
  <si>
    <t>05_01</t>
  </si>
  <si>
    <t>Hotel Extra</t>
  </si>
  <si>
    <t>05_02</t>
  </si>
  <si>
    <r>
      <t xml:space="preserve">Taxi </t>
    </r>
    <r>
      <rPr>
        <b/>
        <sz val="14"/>
        <color rgb="FFFF0000"/>
        <rFont val="Gulim"/>
        <family val="2"/>
      </rPr>
      <t>(Manca giustificativo)</t>
    </r>
  </si>
  <si>
    <t>05_03</t>
  </si>
  <si>
    <t>05_04</t>
  </si>
  <si>
    <t>05_05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</si>
</sst>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2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19" xfId="0" applyNumberFormat="1" applyFont="1" applyBorder="1" applyAlignment="1" applyProtection="1">
      <alignment horizontal="right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1" fontId="12" fillId="0" borderId="58" xfId="0" applyNumberFormat="1" applyFont="1" applyBorder="1" applyAlignment="1" applyProtection="1">
      <alignment horizontal="right" vertical="center"/>
      <protection locked="0"/>
    </xf>
    <xf numFmtId="171" fontId="12" fillId="0" borderId="22" xfId="0" applyNumberFormat="1" applyFont="1" applyBorder="1" applyAlignment="1" applyProtection="1">
      <alignment horizontal="right" vertical="center"/>
      <protection locked="0"/>
    </xf>
    <xf numFmtId="171" fontId="12" fillId="0" borderId="23" xfId="0" applyNumberFormat="1" applyFont="1" applyBorder="1" applyAlignment="1" applyProtection="1">
      <alignment horizontal="right" vertical="center"/>
      <protection locked="0"/>
    </xf>
    <xf numFmtId="164" fontId="12" fillId="3" borderId="24" xfId="1" applyFont="1" applyFill="1" applyBorder="1" applyAlignment="1" applyProtection="1">
      <alignment horizontal="right" vertical="center"/>
    </xf>
    <xf numFmtId="4" fontId="12" fillId="4" borderId="24" xfId="0" applyNumberFormat="1" applyFont="1" applyFill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65" xfId="0" applyFont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topLeftCell="C1" zoomScale="60" workbookViewId="0">
      <pane ySplit="5" topLeftCell="A6" activePane="bottomLeft" state="frozen"/>
      <selection pane="bottomLeft" activeCell="M12" sqref="M12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7" t="s">
        <v>0</v>
      </c>
      <c r="C1" s="137"/>
      <c r="D1" s="137"/>
      <c r="E1" s="138" t="s">
        <v>45</v>
      </c>
      <c r="F1" s="138"/>
      <c r="G1" s="51">
        <v>42125</v>
      </c>
      <c r="H1" s="50" t="s">
        <v>70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146.13</v>
      </c>
      <c r="Q1" s="3" t="s">
        <v>28</v>
      </c>
    </row>
    <row r="2" spans="1:19" s="8" customFormat="1" ht="35.25" customHeight="1">
      <c r="A2" s="4"/>
      <c r="B2" s="139" t="s">
        <v>2</v>
      </c>
      <c r="C2" s="139"/>
      <c r="D2" s="139"/>
      <c r="E2" s="138" t="s">
        <v>51</v>
      </c>
      <c r="F2" s="13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9" t="s">
        <v>26</v>
      </c>
      <c r="C3" s="139"/>
      <c r="D3" s="139"/>
      <c r="E3" s="138" t="s">
        <v>27</v>
      </c>
      <c r="F3" s="138"/>
      <c r="N3" s="10" t="s">
        <v>4</v>
      </c>
      <c r="O3" s="11"/>
      <c r="P3" s="12">
        <f>+O7</f>
        <v>86.85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0.56999999999999995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3</v>
      </c>
      <c r="F5" s="14"/>
      <c r="G5" s="10" t="s">
        <v>7</v>
      </c>
      <c r="H5" s="21">
        <v>1.1100000000000001</v>
      </c>
      <c r="N5" s="142" t="s">
        <v>8</v>
      </c>
      <c r="O5" s="142"/>
      <c r="P5" s="22">
        <f>P1-P2-P3-P4</f>
        <v>59.28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5" t="s">
        <v>11</v>
      </c>
      <c r="F7" s="146"/>
      <c r="G7" s="25">
        <f t="shared" ref="G7:O7" si="0">SUM(G11:G18)</f>
        <v>104</v>
      </c>
      <c r="H7" s="25">
        <f t="shared" si="0"/>
        <v>59.279999999999994</v>
      </c>
      <c r="I7" s="65">
        <f t="shared" si="0"/>
        <v>0</v>
      </c>
      <c r="J7" s="70">
        <f t="shared" si="0"/>
        <v>0</v>
      </c>
      <c r="K7" s="66">
        <f t="shared" si="0"/>
        <v>0</v>
      </c>
      <c r="L7" s="66">
        <f t="shared" si="0"/>
        <v>37.25</v>
      </c>
      <c r="M7" s="66">
        <f t="shared" si="0"/>
        <v>49.6</v>
      </c>
      <c r="N7" s="66">
        <f t="shared" si="0"/>
        <v>146.12999999999997</v>
      </c>
      <c r="O7" s="67">
        <f t="shared" si="0"/>
        <v>86.85</v>
      </c>
      <c r="P7" s="13">
        <f>+N7-SUM(I7:M7)</f>
        <v>59.279999999999973</v>
      </c>
    </row>
    <row r="8" spans="1:19" ht="36" customHeight="1" thickTop="1" thickBot="1">
      <c r="A8" s="123"/>
      <c r="B8" s="64"/>
      <c r="C8" s="125" t="s">
        <v>13</v>
      </c>
      <c r="D8" s="127" t="s">
        <v>25</v>
      </c>
      <c r="E8" s="126" t="s">
        <v>14</v>
      </c>
      <c r="F8" s="128" t="s">
        <v>34</v>
      </c>
      <c r="G8" s="129" t="s">
        <v>15</v>
      </c>
      <c r="H8" s="130" t="s">
        <v>16</v>
      </c>
      <c r="I8" s="135" t="s">
        <v>37</v>
      </c>
      <c r="J8" s="135" t="s">
        <v>39</v>
      </c>
      <c r="K8" s="135" t="s">
        <v>38</v>
      </c>
      <c r="L8" s="143" t="s">
        <v>35</v>
      </c>
      <c r="M8" s="144"/>
      <c r="N8" s="121" t="s">
        <v>17</v>
      </c>
      <c r="O8" s="133" t="s">
        <v>18</v>
      </c>
      <c r="P8" s="120" t="s">
        <v>19</v>
      </c>
      <c r="R8" s="2"/>
    </row>
    <row r="9" spans="1:19" ht="36" customHeight="1" thickTop="1" thickBot="1">
      <c r="A9" s="124"/>
      <c r="B9" s="64" t="s">
        <v>12</v>
      </c>
      <c r="C9" s="126"/>
      <c r="D9" s="126"/>
      <c r="E9" s="126"/>
      <c r="F9" s="128"/>
      <c r="G9" s="129"/>
      <c r="H9" s="131"/>
      <c r="I9" s="136" t="s">
        <v>37</v>
      </c>
      <c r="J9" s="136"/>
      <c r="K9" s="136" t="s">
        <v>36</v>
      </c>
      <c r="L9" s="147" t="s">
        <v>23</v>
      </c>
      <c r="M9" s="140" t="s">
        <v>24</v>
      </c>
      <c r="N9" s="122"/>
      <c r="O9" s="134"/>
      <c r="P9" s="120"/>
      <c r="R9" s="2"/>
    </row>
    <row r="10" spans="1:19" ht="37.5" customHeight="1" thickTop="1" thickBot="1">
      <c r="A10" s="124"/>
      <c r="B10" s="55"/>
      <c r="C10" s="126"/>
      <c r="D10" s="126"/>
      <c r="E10" s="126"/>
      <c r="F10" s="128"/>
      <c r="G10" s="26" t="s">
        <v>20</v>
      </c>
      <c r="H10" s="132"/>
      <c r="I10" s="136"/>
      <c r="J10" s="136"/>
      <c r="K10" s="136"/>
      <c r="L10" s="148"/>
      <c r="M10" s="141"/>
      <c r="N10" s="122"/>
      <c r="O10" s="134"/>
      <c r="P10" s="120"/>
      <c r="R10" s="2"/>
    </row>
    <row r="11" spans="1:19" ht="30" customHeight="1" thickTop="1">
      <c r="A11" s="27">
        <v>1</v>
      </c>
      <c r="B11" s="47">
        <v>42135</v>
      </c>
      <c r="C11" s="29" t="s">
        <v>56</v>
      </c>
      <c r="D11" s="29" t="s">
        <v>55</v>
      </c>
      <c r="E11" s="69" t="s">
        <v>49</v>
      </c>
      <c r="F11" s="69" t="s">
        <v>48</v>
      </c>
      <c r="G11" s="98"/>
      <c r="H11" s="101">
        <f>IF($E$3="si",($H$5/$H$6*G11),IF($E$3="no",G11*$H$4,0))</f>
        <v>0</v>
      </c>
      <c r="I11" s="71"/>
      <c r="J11" s="71"/>
      <c r="K11" s="34"/>
      <c r="L11" s="35"/>
      <c r="M11" s="37">
        <v>34.200000000000003</v>
      </c>
      <c r="N11" s="39">
        <f>SUM(H11:M11)</f>
        <v>34.200000000000003</v>
      </c>
      <c r="O11" s="40">
        <v>34.200000000000003</v>
      </c>
      <c r="P11" s="41"/>
      <c r="R11" s="2"/>
    </row>
    <row r="12" spans="1:19" ht="30" customHeight="1">
      <c r="A12" s="42">
        <v>2</v>
      </c>
      <c r="B12" s="47">
        <v>42142</v>
      </c>
      <c r="C12" s="29" t="s">
        <v>57</v>
      </c>
      <c r="D12" s="44" t="s">
        <v>47</v>
      </c>
      <c r="E12" s="69" t="s">
        <v>49</v>
      </c>
      <c r="F12" s="69" t="s">
        <v>48</v>
      </c>
      <c r="G12" s="99"/>
      <c r="H12" s="101">
        <f>IF($E$3="si",($H$5/$H$6*G12),IF($E$3="no",G12*$H$4,0))</f>
        <v>0</v>
      </c>
      <c r="I12" s="71"/>
      <c r="J12" s="71"/>
      <c r="K12" s="34"/>
      <c r="L12" s="35"/>
      <c r="M12" s="37">
        <v>15.4</v>
      </c>
      <c r="N12" s="39">
        <f>SUM(H12:M12)</f>
        <v>15.4</v>
      </c>
      <c r="O12" s="43">
        <v>15.4</v>
      </c>
      <c r="P12" s="41"/>
      <c r="R12" s="2"/>
    </row>
    <row r="13" spans="1:19" ht="30" customHeight="1">
      <c r="A13" s="42">
        <v>3</v>
      </c>
      <c r="B13" s="28">
        <v>42137</v>
      </c>
      <c r="C13" s="29" t="s">
        <v>56</v>
      </c>
      <c r="D13" s="44" t="s">
        <v>71</v>
      </c>
      <c r="E13" s="69" t="s">
        <v>69</v>
      </c>
      <c r="F13" s="69" t="s">
        <v>69</v>
      </c>
      <c r="G13" s="100"/>
      <c r="H13" s="101"/>
      <c r="I13" s="71"/>
      <c r="J13" s="71"/>
      <c r="K13" s="34"/>
      <c r="L13" s="35">
        <v>37.25</v>
      </c>
      <c r="N13" s="39">
        <v>37.25</v>
      </c>
      <c r="O13" s="43">
        <v>37.25</v>
      </c>
      <c r="P13" s="41"/>
      <c r="R13" s="2"/>
    </row>
    <row r="14" spans="1:19" ht="30" customHeight="1">
      <c r="A14" s="42">
        <v>4</v>
      </c>
      <c r="B14" s="28">
        <v>42135</v>
      </c>
      <c r="C14" s="29" t="s">
        <v>56</v>
      </c>
      <c r="D14" s="44" t="s">
        <v>50</v>
      </c>
      <c r="E14" s="69" t="s">
        <v>49</v>
      </c>
      <c r="F14" s="69" t="s">
        <v>48</v>
      </c>
      <c r="G14" s="100">
        <v>26</v>
      </c>
      <c r="H14" s="101">
        <f t="shared" ref="H14:H17" si="1">IF($E$3="si",($H$5/$H$6*G14),IF($E$3="no",G14*$H$4,0))</f>
        <v>14.819999999999999</v>
      </c>
      <c r="I14" s="71"/>
      <c r="J14" s="71"/>
      <c r="K14" s="34"/>
      <c r="L14" s="35"/>
      <c r="M14" s="35"/>
      <c r="N14" s="39">
        <v>14.82</v>
      </c>
      <c r="O14" s="43"/>
      <c r="P14" s="41"/>
      <c r="R14" s="2"/>
    </row>
    <row r="15" spans="1:19" ht="30" customHeight="1">
      <c r="A15" s="42">
        <v>5</v>
      </c>
      <c r="B15" s="28">
        <v>42137</v>
      </c>
      <c r="C15" s="29" t="s">
        <v>56</v>
      </c>
      <c r="D15" s="44" t="s">
        <v>50</v>
      </c>
      <c r="E15" s="69" t="s">
        <v>49</v>
      </c>
      <c r="F15" s="69" t="s">
        <v>48</v>
      </c>
      <c r="G15" s="100">
        <v>26</v>
      </c>
      <c r="H15" s="101">
        <f t="shared" si="1"/>
        <v>14.819999999999999</v>
      </c>
      <c r="I15" s="71"/>
      <c r="J15" s="71"/>
      <c r="K15" s="34"/>
      <c r="L15" s="35"/>
      <c r="M15" s="37"/>
      <c r="N15" s="39">
        <v>14.82</v>
      </c>
      <c r="O15" s="43"/>
      <c r="P15" s="41"/>
      <c r="R15" s="2"/>
    </row>
    <row r="16" spans="1:19" ht="30" customHeight="1">
      <c r="A16" s="42">
        <v>6</v>
      </c>
      <c r="B16" s="28">
        <v>42142</v>
      </c>
      <c r="C16" s="29" t="s">
        <v>57</v>
      </c>
      <c r="D16" s="44" t="s">
        <v>50</v>
      </c>
      <c r="E16" s="69" t="s">
        <v>49</v>
      </c>
      <c r="F16" s="69" t="s">
        <v>48</v>
      </c>
      <c r="G16" s="100">
        <v>26</v>
      </c>
      <c r="H16" s="101">
        <f t="shared" si="1"/>
        <v>14.819999999999999</v>
      </c>
      <c r="I16" s="71"/>
      <c r="J16" s="71"/>
      <c r="K16" s="34"/>
      <c r="L16" s="35"/>
      <c r="M16" s="37"/>
      <c r="N16" s="39">
        <v>14.82</v>
      </c>
      <c r="O16" s="43"/>
      <c r="P16" s="41"/>
      <c r="R16" s="2"/>
    </row>
    <row r="17" spans="1:18" ht="30" customHeight="1">
      <c r="A17" s="42">
        <v>7</v>
      </c>
      <c r="B17" s="28">
        <v>42145</v>
      </c>
      <c r="C17" s="29" t="s">
        <v>57</v>
      </c>
      <c r="D17" s="44" t="s">
        <v>50</v>
      </c>
      <c r="E17" s="69" t="s">
        <v>49</v>
      </c>
      <c r="F17" s="69" t="s">
        <v>48</v>
      </c>
      <c r="G17" s="100">
        <v>26</v>
      </c>
      <c r="H17" s="101">
        <f t="shared" si="1"/>
        <v>14.819999999999999</v>
      </c>
      <c r="I17" s="71"/>
      <c r="J17" s="71"/>
      <c r="K17" s="34"/>
      <c r="L17" s="35"/>
      <c r="M17" s="37"/>
      <c r="N17" s="39">
        <v>14.82</v>
      </c>
      <c r="O17" s="43"/>
      <c r="P17" s="41"/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9"/>
      <c r="H18" s="101"/>
      <c r="I18" s="71"/>
      <c r="J18" s="71"/>
      <c r="K18" s="34"/>
      <c r="L18" s="35"/>
      <c r="M18" s="35"/>
      <c r="N18" s="39"/>
      <c r="O18" s="43"/>
      <c r="P18" s="41"/>
      <c r="R18" s="2"/>
    </row>
    <row r="20" spans="1:18">
      <c r="A20" s="60"/>
      <c r="B20" s="61"/>
      <c r="C20" s="61"/>
      <c r="D20" s="61"/>
      <c r="E20" s="61"/>
      <c r="F20" s="61"/>
      <c r="G20" s="61"/>
      <c r="H20" s="61"/>
      <c r="I20" s="61"/>
      <c r="J20" s="102"/>
      <c r="K20" s="102"/>
      <c r="L20" s="61"/>
      <c r="M20" s="61"/>
      <c r="N20" s="61"/>
      <c r="O20" s="61"/>
      <c r="P20" s="102"/>
      <c r="Q20" s="3"/>
    </row>
    <row r="21" spans="1:18">
      <c r="A21" s="82"/>
      <c r="B21" s="83"/>
      <c r="C21" s="84"/>
      <c r="D21" s="85"/>
      <c r="E21" s="85"/>
      <c r="F21" s="86"/>
      <c r="G21" s="87"/>
      <c r="H21" s="88"/>
      <c r="I21" s="89"/>
      <c r="J21" s="102"/>
      <c r="K21" s="102"/>
      <c r="L21" s="89"/>
      <c r="M21" s="89"/>
      <c r="N21" s="90"/>
      <c r="O21" s="91"/>
      <c r="P21" s="102"/>
      <c r="Q21" s="3"/>
    </row>
    <row r="22" spans="1:18">
      <c r="A22" s="60"/>
      <c r="B22" s="76" t="s">
        <v>41</v>
      </c>
      <c r="C22" s="76"/>
      <c r="D22" s="76"/>
      <c r="E22" s="61"/>
      <c r="F22" s="61"/>
      <c r="G22" s="76" t="s">
        <v>43</v>
      </c>
      <c r="H22" s="76"/>
      <c r="I22" s="76"/>
      <c r="J22" s="102"/>
      <c r="K22" s="102"/>
      <c r="L22" s="76" t="s">
        <v>42</v>
      </c>
      <c r="M22" s="76"/>
      <c r="N22" s="76"/>
      <c r="O22" s="61"/>
      <c r="P22" s="102"/>
      <c r="Q22" s="3"/>
    </row>
    <row r="23" spans="1:18">
      <c r="A23" s="60"/>
      <c r="B23" s="61"/>
      <c r="C23" s="61"/>
      <c r="D23" s="61"/>
      <c r="E23" s="61"/>
      <c r="F23" s="61"/>
      <c r="G23" s="61"/>
      <c r="H23" s="61"/>
      <c r="I23" s="61"/>
      <c r="J23" s="102"/>
      <c r="K23" s="102"/>
      <c r="L23" s="61"/>
      <c r="M23" s="61"/>
      <c r="N23" s="61"/>
      <c r="O23" s="61"/>
      <c r="P23" s="102"/>
      <c r="Q23" s="3"/>
    </row>
    <row r="24" spans="1:18">
      <c r="A24" s="60"/>
      <c r="B24" s="61"/>
      <c r="C24" s="61"/>
      <c r="D24" s="61"/>
      <c r="E24" s="61"/>
      <c r="F24" s="61"/>
      <c r="G24" s="61"/>
      <c r="H24" s="61"/>
      <c r="I24" s="61"/>
      <c r="J24" s="102"/>
      <c r="K24" s="102"/>
      <c r="L24" s="61"/>
      <c r="M24" s="61"/>
      <c r="N24" s="61"/>
      <c r="O24" s="61"/>
      <c r="P24" s="102"/>
      <c r="Q24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2 N18">
      <formula1>0</formula1>
      <formula2>0</formula2>
    </dataValidation>
    <dataValidation type="decimal" operator="greaterThanOrEqual" allowBlank="1" showErrorMessage="1" errorTitle="Valore" error="Inserire un numero maggiore o uguale a 0 (zero)!" sqref="H21:M21 K17:K18 H11:K11 N13:O13 N14:N17 K13:K14 H12:J18 L14:M18 L11:M12 L13">
      <formula1>0</formula1>
      <formula2>0</formula2>
    </dataValidation>
    <dataValidation type="textLength" operator="greaterThan" allowBlank="1" showErrorMessage="1" sqref="D21:E21 F13">
      <formula1>1</formula1>
      <formula2>0</formula2>
    </dataValidation>
    <dataValidation type="textLength" operator="greaterThan" sqref="F21 G13:G17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allowBlank="1" sqref="C21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topLeftCell="E1" zoomScale="60" workbookViewId="0">
      <pane ySplit="5" topLeftCell="A6" activePane="bottomLeft" state="frozen"/>
      <selection pane="bottomLeft" activeCell="O20" sqref="O20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53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7" t="s">
        <v>0</v>
      </c>
      <c r="C1" s="137"/>
      <c r="D1" s="138" t="s">
        <v>45</v>
      </c>
      <c r="E1" s="138"/>
      <c r="F1" s="51">
        <v>42125</v>
      </c>
      <c r="G1" s="50" t="s">
        <v>72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364</v>
      </c>
      <c r="Q1" s="3" t="s">
        <v>28</v>
      </c>
      <c r="R1" s="119">
        <f>SUM(R11,R13:R17)</f>
        <v>87.54</v>
      </c>
    </row>
    <row r="2" spans="1:18" s="8" customFormat="1" ht="57.75" customHeight="1">
      <c r="A2" s="4"/>
      <c r="B2" s="139" t="s">
        <v>2</v>
      </c>
      <c r="C2" s="139"/>
      <c r="D2" s="138" t="s">
        <v>51</v>
      </c>
      <c r="E2" s="138"/>
      <c r="F2" s="9"/>
      <c r="G2" s="9"/>
      <c r="N2" s="10" t="s">
        <v>3</v>
      </c>
      <c r="O2" s="11"/>
      <c r="P2" s="62">
        <v>10.3</v>
      </c>
      <c r="Q2" s="3" t="s">
        <v>27</v>
      </c>
      <c r="R2" s="119">
        <v>2.52</v>
      </c>
    </row>
    <row r="3" spans="1:18" s="8" customFormat="1" ht="35.25" customHeight="1">
      <c r="A3" s="4"/>
      <c r="B3" s="139" t="s">
        <v>26</v>
      </c>
      <c r="C3" s="139"/>
      <c r="D3" s="138" t="s">
        <v>27</v>
      </c>
      <c r="E3" s="138"/>
      <c r="N3" s="10" t="s">
        <v>4</v>
      </c>
      <c r="O3" s="11"/>
      <c r="P3" s="62">
        <f>+O7</f>
        <v>353.7</v>
      </c>
      <c r="Q3" s="13"/>
      <c r="R3" s="119">
        <f>SUM(R11:R12,R18)</f>
        <v>85.02000000000001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9"/>
    </row>
    <row r="5" spans="1:18" s="8" customFormat="1" ht="43.5" customHeight="1" thickTop="1" thickBot="1">
      <c r="A5" s="4"/>
      <c r="B5" s="19" t="s">
        <v>6</v>
      </c>
      <c r="C5" s="20"/>
      <c r="D5" s="59">
        <v>5</v>
      </c>
      <c r="E5" s="14"/>
      <c r="F5" s="10" t="s">
        <v>7</v>
      </c>
      <c r="G5" s="77">
        <v>1.1100000000000001</v>
      </c>
      <c r="N5" s="142" t="s">
        <v>8</v>
      </c>
      <c r="O5" s="142"/>
      <c r="P5" s="58">
        <f>P1-P2-P3-P4</f>
        <v>0</v>
      </c>
      <c r="Q5" s="13"/>
      <c r="R5" s="119">
        <f>R1-R3-R2</f>
        <v>-3.9968028886505635E-15</v>
      </c>
    </row>
    <row r="6" spans="1:18" s="8" customFormat="1" ht="43.5" customHeight="1" thickTop="1" thickBot="1">
      <c r="A6" s="4"/>
      <c r="B6" s="56" t="s">
        <v>60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62" t="s">
        <v>30</v>
      </c>
      <c r="B7" s="163"/>
      <c r="C7" s="164"/>
      <c r="D7" s="149" t="s">
        <v>11</v>
      </c>
      <c r="E7" s="150"/>
      <c r="F7" s="150"/>
      <c r="G7" s="97">
        <f t="shared" ref="G7:O7" si="0">SUM(G11:G21)</f>
        <v>0</v>
      </c>
      <c r="H7" s="95">
        <f t="shared" si="0"/>
        <v>0</v>
      </c>
      <c r="I7" s="79">
        <f t="shared" si="0"/>
        <v>0</v>
      </c>
      <c r="J7" s="79">
        <f t="shared" si="0"/>
        <v>170</v>
      </c>
      <c r="K7" s="79">
        <f t="shared" si="0"/>
        <v>0</v>
      </c>
      <c r="L7" s="79">
        <f t="shared" si="0"/>
        <v>0</v>
      </c>
      <c r="M7" s="80">
        <f t="shared" si="0"/>
        <v>194</v>
      </c>
      <c r="N7" s="78">
        <f t="shared" si="0"/>
        <v>364.00000000000006</v>
      </c>
      <c r="O7" s="81">
        <f t="shared" si="0"/>
        <v>353.7</v>
      </c>
      <c r="P7" s="13">
        <f>+N7-SUM(H7:M7)</f>
        <v>0</v>
      </c>
    </row>
    <row r="8" spans="1:18" ht="36" customHeight="1" thickTop="1" thickBot="1">
      <c r="A8" s="124"/>
      <c r="B8" s="126" t="s">
        <v>12</v>
      </c>
      <c r="C8" s="126" t="s">
        <v>13</v>
      </c>
      <c r="D8" s="151" t="s">
        <v>25</v>
      </c>
      <c r="E8" s="126" t="s">
        <v>33</v>
      </c>
      <c r="F8" s="153" t="s">
        <v>32</v>
      </c>
      <c r="G8" s="154" t="s">
        <v>15</v>
      </c>
      <c r="H8" s="156" t="s">
        <v>16</v>
      </c>
      <c r="I8" s="136" t="s">
        <v>37</v>
      </c>
      <c r="J8" s="135" t="s">
        <v>39</v>
      </c>
      <c r="K8" s="135" t="s">
        <v>38</v>
      </c>
      <c r="L8" s="165" t="s">
        <v>22</v>
      </c>
      <c r="M8" s="166"/>
      <c r="N8" s="122" t="s">
        <v>17</v>
      </c>
      <c r="O8" s="134" t="s">
        <v>18</v>
      </c>
      <c r="P8" s="120" t="s">
        <v>19</v>
      </c>
      <c r="Q8" s="2"/>
      <c r="R8" s="157" t="s">
        <v>40</v>
      </c>
    </row>
    <row r="9" spans="1:18" ht="36" customHeight="1" thickTop="1" thickBot="1">
      <c r="A9" s="124"/>
      <c r="B9" s="126" t="s">
        <v>12</v>
      </c>
      <c r="C9" s="126"/>
      <c r="D9" s="152"/>
      <c r="E9" s="126"/>
      <c r="F9" s="153"/>
      <c r="G9" s="155"/>
      <c r="H9" s="156" t="s">
        <v>37</v>
      </c>
      <c r="I9" s="136" t="s">
        <v>37</v>
      </c>
      <c r="J9" s="136"/>
      <c r="K9" s="136" t="s">
        <v>36</v>
      </c>
      <c r="L9" s="147" t="s">
        <v>23</v>
      </c>
      <c r="M9" s="161" t="s">
        <v>24</v>
      </c>
      <c r="N9" s="122"/>
      <c r="O9" s="134"/>
      <c r="P9" s="120"/>
      <c r="Q9" s="2"/>
      <c r="R9" s="158"/>
    </row>
    <row r="10" spans="1:18" ht="37.5" customHeight="1" thickTop="1" thickBot="1">
      <c r="A10" s="124"/>
      <c r="B10" s="126"/>
      <c r="C10" s="126"/>
      <c r="D10" s="152"/>
      <c r="E10" s="126"/>
      <c r="F10" s="153"/>
      <c r="G10" s="94" t="s">
        <v>20</v>
      </c>
      <c r="H10" s="156"/>
      <c r="I10" s="136"/>
      <c r="J10" s="136"/>
      <c r="K10" s="136"/>
      <c r="L10" s="160"/>
      <c r="M10" s="141"/>
      <c r="N10" s="122"/>
      <c r="O10" s="134"/>
      <c r="P10" s="120"/>
      <c r="Q10" s="2"/>
      <c r="R10" s="159"/>
    </row>
    <row r="11" spans="1:18" ht="30" customHeight="1" thickTop="1">
      <c r="A11" s="27">
        <v>1</v>
      </c>
      <c r="B11" s="47">
        <v>42139</v>
      </c>
      <c r="C11" s="29" t="s">
        <v>56</v>
      </c>
      <c r="D11" s="30" t="s">
        <v>46</v>
      </c>
      <c r="E11" s="30" t="s">
        <v>58</v>
      </c>
      <c r="F11" s="31" t="s">
        <v>59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>
        <v>194</v>
      </c>
      <c r="N11" s="39">
        <v>194</v>
      </c>
      <c r="O11" s="40">
        <v>194</v>
      </c>
      <c r="P11" s="41"/>
      <c r="Q11" s="2"/>
      <c r="R11" s="72">
        <v>46.81</v>
      </c>
    </row>
    <row r="12" spans="1:18" ht="30" customHeight="1">
      <c r="A12" s="42">
        <v>2</v>
      </c>
      <c r="B12" s="47">
        <v>42139</v>
      </c>
      <c r="C12" s="29" t="s">
        <v>56</v>
      </c>
      <c r="D12" s="30" t="s">
        <v>67</v>
      </c>
      <c r="E12" s="30" t="s">
        <v>58</v>
      </c>
      <c r="F12" s="31" t="s">
        <v>59</v>
      </c>
      <c r="G12" s="32"/>
      <c r="H12" s="33"/>
      <c r="I12" s="34"/>
      <c r="J12" s="35"/>
      <c r="K12" s="68"/>
      <c r="L12" s="37"/>
      <c r="M12" s="38"/>
      <c r="N12" s="39">
        <f t="shared" ref="N12:N20" si="1">SUM(H12:M12)</f>
        <v>0</v>
      </c>
      <c r="O12" s="43">
        <v>450</v>
      </c>
      <c r="P12" s="41"/>
      <c r="Q12" s="2"/>
      <c r="R12" s="72">
        <v>108.9</v>
      </c>
    </row>
    <row r="13" spans="1:18" ht="30" customHeight="1">
      <c r="A13" s="42">
        <v>3</v>
      </c>
      <c r="B13" s="28">
        <v>42135</v>
      </c>
      <c r="C13" s="29" t="s">
        <v>56</v>
      </c>
      <c r="D13" s="30" t="s">
        <v>44</v>
      </c>
      <c r="E13" s="30" t="s">
        <v>58</v>
      </c>
      <c r="F13" s="31" t="s">
        <v>59</v>
      </c>
      <c r="G13" s="32"/>
      <c r="H13" s="33"/>
      <c r="I13" s="34"/>
      <c r="J13" s="35">
        <v>21.6</v>
      </c>
      <c r="K13" s="68"/>
      <c r="L13" s="37"/>
      <c r="M13" s="38"/>
      <c r="N13" s="39">
        <f t="shared" si="1"/>
        <v>21.6</v>
      </c>
      <c r="O13" s="43"/>
      <c r="P13" s="41"/>
      <c r="Q13" s="2"/>
      <c r="R13" s="73">
        <v>5.13</v>
      </c>
    </row>
    <row r="14" spans="1:18" ht="30" customHeight="1">
      <c r="A14" s="42">
        <v>4</v>
      </c>
      <c r="B14" s="28">
        <v>42136</v>
      </c>
      <c r="C14" s="29" t="s">
        <v>56</v>
      </c>
      <c r="D14" s="30" t="s">
        <v>44</v>
      </c>
      <c r="E14" s="30" t="s">
        <v>58</v>
      </c>
      <c r="F14" s="31" t="s">
        <v>59</v>
      </c>
      <c r="G14" s="32"/>
      <c r="H14" s="33"/>
      <c r="I14" s="34"/>
      <c r="J14" s="35">
        <v>39.200000000000003</v>
      </c>
      <c r="K14" s="68"/>
      <c r="L14" s="37"/>
      <c r="M14" s="38"/>
      <c r="N14" s="39">
        <f t="shared" si="1"/>
        <v>39.200000000000003</v>
      </c>
      <c r="O14" s="43"/>
      <c r="P14" s="41"/>
      <c r="Q14" s="2"/>
      <c r="R14" s="74">
        <v>9.43</v>
      </c>
    </row>
    <row r="15" spans="1:18" ht="30" customHeight="1">
      <c r="A15" s="42">
        <v>5</v>
      </c>
      <c r="B15" s="28">
        <v>42135</v>
      </c>
      <c r="C15" s="29" t="s">
        <v>56</v>
      </c>
      <c r="D15" s="30" t="s">
        <v>44</v>
      </c>
      <c r="E15" s="30" t="s">
        <v>58</v>
      </c>
      <c r="F15" s="31" t="s">
        <v>59</v>
      </c>
      <c r="G15" s="32"/>
      <c r="H15" s="33"/>
      <c r="I15" s="34"/>
      <c r="J15" s="35">
        <v>36.6</v>
      </c>
      <c r="K15" s="68"/>
      <c r="L15" s="37"/>
      <c r="M15" s="38"/>
      <c r="N15" s="39">
        <f t="shared" si="1"/>
        <v>36.6</v>
      </c>
      <c r="O15" s="43"/>
      <c r="P15" s="41"/>
      <c r="Q15" s="2"/>
      <c r="R15" s="75">
        <v>8.83</v>
      </c>
    </row>
    <row r="16" spans="1:18" ht="30" customHeight="1">
      <c r="A16" s="42">
        <v>6</v>
      </c>
      <c r="B16" s="28">
        <v>42137</v>
      </c>
      <c r="C16" s="29" t="s">
        <v>56</v>
      </c>
      <c r="D16" s="30" t="s">
        <v>44</v>
      </c>
      <c r="E16" s="30" t="s">
        <v>58</v>
      </c>
      <c r="F16" s="31" t="s">
        <v>59</v>
      </c>
      <c r="G16" s="32"/>
      <c r="H16" s="33"/>
      <c r="I16" s="34"/>
      <c r="J16" s="35">
        <v>12.8</v>
      </c>
      <c r="K16" s="68"/>
      <c r="L16" s="37"/>
      <c r="M16" s="38"/>
      <c r="N16" s="39">
        <f t="shared" si="1"/>
        <v>12.8</v>
      </c>
      <c r="O16" s="43"/>
      <c r="P16" s="41"/>
      <c r="Q16" s="2"/>
      <c r="R16" s="74">
        <v>2.93</v>
      </c>
    </row>
    <row r="17" spans="1:18" ht="30" customHeight="1">
      <c r="A17" s="42">
        <v>7</v>
      </c>
      <c r="B17" s="28">
        <v>42137</v>
      </c>
      <c r="C17" s="29" t="s">
        <v>56</v>
      </c>
      <c r="D17" s="30" t="s">
        <v>73</v>
      </c>
      <c r="E17" s="30" t="s">
        <v>58</v>
      </c>
      <c r="F17" s="31" t="s">
        <v>59</v>
      </c>
      <c r="G17" s="32"/>
      <c r="H17" s="33"/>
      <c r="I17" s="34"/>
      <c r="J17" s="35">
        <v>59.8</v>
      </c>
      <c r="K17" s="68"/>
      <c r="L17" s="37"/>
      <c r="M17" s="38"/>
      <c r="N17" s="39">
        <f t="shared" ref="N17" si="2">SUM(H17:M17)</f>
        <v>59.8</v>
      </c>
      <c r="O17" s="43"/>
      <c r="P17" s="41"/>
      <c r="Q17" s="2"/>
      <c r="R17" s="74">
        <v>14.41</v>
      </c>
    </row>
    <row r="18" spans="1:18" ht="30" customHeight="1">
      <c r="A18" s="42">
        <v>8</v>
      </c>
      <c r="B18" s="103">
        <v>42167</v>
      </c>
      <c r="C18" s="104" t="s">
        <v>56</v>
      </c>
      <c r="D18" s="105" t="s">
        <v>68</v>
      </c>
      <c r="E18" s="105" t="s">
        <v>58</v>
      </c>
      <c r="F18" s="106" t="s">
        <v>59</v>
      </c>
      <c r="G18" s="107"/>
      <c r="H18" s="108"/>
      <c r="I18" s="109"/>
      <c r="J18" s="110"/>
      <c r="K18" s="111"/>
      <c r="L18" s="112"/>
      <c r="M18" s="113"/>
      <c r="N18" s="114">
        <f t="shared" si="1"/>
        <v>0</v>
      </c>
      <c r="O18" s="115">
        <v>-290.3</v>
      </c>
      <c r="P18" s="116"/>
      <c r="Q18" s="117"/>
      <c r="R18" s="118">
        <v>-70.69</v>
      </c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/>
      <c r="I19" s="34"/>
      <c r="J19" s="35"/>
      <c r="K19" s="68"/>
      <c r="L19" s="37"/>
      <c r="M19" s="38"/>
      <c r="N19" s="39">
        <f t="shared" si="1"/>
        <v>0</v>
      </c>
      <c r="O19" s="43"/>
      <c r="P19" s="41"/>
      <c r="Q19" s="2"/>
      <c r="R19" s="74"/>
    </row>
    <row r="20" spans="1:18" ht="30" customHeight="1">
      <c r="A20" s="42">
        <v>10</v>
      </c>
      <c r="B20" s="28"/>
      <c r="C20" s="29"/>
      <c r="D20" s="30"/>
      <c r="E20" s="30"/>
      <c r="F20" s="31"/>
      <c r="G20" s="32"/>
      <c r="H20" s="33"/>
      <c r="I20" s="34"/>
      <c r="J20" s="35"/>
      <c r="K20" s="68"/>
      <c r="L20" s="37"/>
      <c r="M20" s="38"/>
      <c r="N20" s="39">
        <f t="shared" si="1"/>
        <v>0</v>
      </c>
      <c r="O20" s="43"/>
      <c r="P20" s="41"/>
      <c r="Q20" s="2"/>
      <c r="R20" s="74"/>
    </row>
    <row r="21" spans="1:18">
      <c r="A21" s="60"/>
      <c r="B21" s="47"/>
      <c r="C21" s="44"/>
      <c r="D21" s="49"/>
      <c r="E21" s="45"/>
      <c r="F21" s="46"/>
      <c r="G21" s="32"/>
      <c r="H21" s="33">
        <f t="shared" ref="H21" si="3">IF($D$3="si",($G$5/$G$6*G21),IF($D$3="no",G21*$G$4,0))</f>
        <v>0</v>
      </c>
      <c r="I21" s="48"/>
      <c r="J21" s="36"/>
      <c r="K21" s="37"/>
      <c r="L21" s="37"/>
      <c r="M21" s="38"/>
      <c r="N21" s="39">
        <f t="shared" ref="N21" si="4">SUM(H21:M21)</f>
        <v>0</v>
      </c>
      <c r="O21" s="43"/>
      <c r="P21" s="41" t="str">
        <f t="shared" ref="P21" si="5">IF(F21="Milano","X","")</f>
        <v/>
      </c>
      <c r="Q21" s="2"/>
      <c r="R21" s="74"/>
    </row>
    <row r="22" spans="1:18">
      <c r="A22" s="8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8">
      <c r="A23" s="60"/>
      <c r="B23" s="83"/>
      <c r="C23" s="84"/>
      <c r="D23" s="85"/>
      <c r="E23" s="85"/>
      <c r="F23" s="86"/>
      <c r="G23" s="87"/>
      <c r="H23" s="88"/>
      <c r="I23" s="89"/>
      <c r="J23" s="89"/>
      <c r="K23" s="89"/>
      <c r="L23" s="89"/>
      <c r="M23" s="89"/>
      <c r="N23" s="90"/>
      <c r="O23" s="91"/>
      <c r="P23" s="92"/>
    </row>
    <row r="24" spans="1:18">
      <c r="A24" s="60"/>
      <c r="B24" s="76" t="s">
        <v>41</v>
      </c>
      <c r="C24" s="76"/>
      <c r="D24" s="76"/>
      <c r="E24" s="61"/>
      <c r="F24" s="61"/>
      <c r="G24" s="76" t="s">
        <v>43</v>
      </c>
      <c r="H24" s="76"/>
      <c r="I24" s="76"/>
      <c r="J24" s="61"/>
      <c r="K24" s="61"/>
      <c r="L24" s="76" t="s">
        <v>42</v>
      </c>
      <c r="M24" s="76"/>
      <c r="N24" s="76"/>
      <c r="O24" s="61"/>
      <c r="P24" s="92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92"/>
    </row>
    <row r="26" spans="1:18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23 C21">
      <formula1>1</formula1>
      <formula2>0</formula2>
    </dataValidation>
    <dataValidation type="date" operator="greaterThanOrEqual" showErrorMessage="1" errorTitle="Data" error="Inserire una data superiore al 1/11/2000" sqref="B23 B21 B11:B12">
      <formula1>36831</formula1>
      <formula2>0</formula2>
    </dataValidation>
    <dataValidation type="textLength" operator="greaterThan" sqref="F23 F21">
      <formula1>1</formula1>
      <formula2>0</formula2>
    </dataValidation>
    <dataValidation type="textLength" operator="greaterThan" allowBlank="1" showErrorMessage="1" sqref="D23:E23 D21:E21">
      <formula1>1</formula1>
      <formula2>0</formula2>
    </dataValidation>
    <dataValidation type="whole" operator="greaterThanOrEqual" allowBlank="1" showErrorMessage="1" errorTitle="Valore" error="Inserire un numero maggiore o uguale a 0 (zero)!" sqref="N23 N11:N21">
      <formula1>0</formula1>
      <formula2>0</formula2>
    </dataValidation>
    <dataValidation type="decimal" operator="greaterThanOrEqual" allowBlank="1" showErrorMessage="1" errorTitle="Valore" error="Inserire un numero maggiore o uguale a 0 (zero)!" sqref="H23:M23 M17 K13:L20 H12:H20 J13 H21:M21 H11:I11 J11:M12 I17:J20 M19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D1" zoomScale="60" workbookViewId="0">
      <pane ySplit="5" topLeftCell="A6" activePane="bottomLeft" state="frozen"/>
      <selection pane="bottomLeft" activeCell="R1" sqref="R1:R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7" t="s">
        <v>0</v>
      </c>
      <c r="C1" s="137"/>
      <c r="D1" s="138" t="s">
        <v>45</v>
      </c>
      <c r="E1" s="138"/>
      <c r="F1" s="51">
        <v>42125</v>
      </c>
      <c r="G1" s="50" t="s">
        <v>74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37</v>
      </c>
      <c r="Q1" s="3" t="s">
        <v>28</v>
      </c>
      <c r="R1" s="119">
        <f>R11</f>
        <v>12.56</v>
      </c>
    </row>
    <row r="2" spans="1:18" s="8" customFormat="1" ht="57.75" customHeight="1">
      <c r="A2" s="4"/>
      <c r="B2" s="139" t="s">
        <v>2</v>
      </c>
      <c r="C2" s="139"/>
      <c r="D2" s="138" t="s">
        <v>51</v>
      </c>
      <c r="E2" s="138"/>
      <c r="F2" s="9"/>
      <c r="G2" s="9"/>
      <c r="N2" s="10" t="s">
        <v>3</v>
      </c>
      <c r="O2" s="11"/>
      <c r="P2" s="12"/>
      <c r="Q2" s="3" t="s">
        <v>27</v>
      </c>
      <c r="R2" s="119"/>
    </row>
    <row r="3" spans="1:18" s="8" customFormat="1" ht="35.25" customHeight="1">
      <c r="A3" s="4"/>
      <c r="B3" s="139" t="s">
        <v>26</v>
      </c>
      <c r="C3" s="139"/>
      <c r="D3" s="138" t="s">
        <v>27</v>
      </c>
      <c r="E3" s="138"/>
      <c r="N3" s="10" t="s">
        <v>4</v>
      </c>
      <c r="O3" s="11"/>
      <c r="P3" s="62">
        <f>+O7</f>
        <v>37</v>
      </c>
      <c r="Q3" s="13"/>
      <c r="R3" s="119">
        <f>R11</f>
        <v>12.56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9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7">
        <v>1.1100000000000001</v>
      </c>
      <c r="N5" s="142" t="s">
        <v>8</v>
      </c>
      <c r="O5" s="142"/>
      <c r="P5" s="58">
        <f>P1-P2-P3-P4</f>
        <v>0</v>
      </c>
      <c r="Q5" s="13"/>
      <c r="R5" s="119">
        <f>R1-R3</f>
        <v>0</v>
      </c>
    </row>
    <row r="6" spans="1:18" s="8" customFormat="1" ht="43.5" customHeight="1" thickTop="1" thickBot="1">
      <c r="A6" s="4"/>
      <c r="B6" s="56" t="s">
        <v>63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62" t="s">
        <v>30</v>
      </c>
      <c r="B7" s="163"/>
      <c r="C7" s="164"/>
      <c r="D7" s="149" t="s">
        <v>11</v>
      </c>
      <c r="E7" s="150"/>
      <c r="F7" s="150"/>
      <c r="G7" s="97">
        <f t="shared" ref="G7:O7" si="0">SUM(G11:G18)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80">
        <f t="shared" si="0"/>
        <v>37</v>
      </c>
      <c r="N7" s="78">
        <f t="shared" si="0"/>
        <v>37</v>
      </c>
      <c r="O7" s="81">
        <f t="shared" si="0"/>
        <v>37</v>
      </c>
      <c r="P7" s="13">
        <f>+N7-SUM(H7:M7)</f>
        <v>0</v>
      </c>
    </row>
    <row r="8" spans="1:18" ht="36" customHeight="1" thickTop="1" thickBot="1">
      <c r="A8" s="124"/>
      <c r="B8" s="126" t="s">
        <v>12</v>
      </c>
      <c r="C8" s="126" t="s">
        <v>13</v>
      </c>
      <c r="D8" s="151" t="s">
        <v>25</v>
      </c>
      <c r="E8" s="126" t="s">
        <v>33</v>
      </c>
      <c r="F8" s="153" t="s">
        <v>32</v>
      </c>
      <c r="G8" s="154" t="s">
        <v>15</v>
      </c>
      <c r="H8" s="156" t="s">
        <v>16</v>
      </c>
      <c r="I8" s="136" t="s">
        <v>37</v>
      </c>
      <c r="J8" s="135" t="s">
        <v>39</v>
      </c>
      <c r="K8" s="135" t="s">
        <v>38</v>
      </c>
      <c r="L8" s="165" t="s">
        <v>22</v>
      </c>
      <c r="M8" s="166"/>
      <c r="N8" s="122" t="s">
        <v>17</v>
      </c>
      <c r="O8" s="134" t="s">
        <v>18</v>
      </c>
      <c r="P8" s="120" t="s">
        <v>19</v>
      </c>
      <c r="Q8" s="2"/>
      <c r="R8" s="157" t="s">
        <v>40</v>
      </c>
    </row>
    <row r="9" spans="1:18" ht="36" customHeight="1" thickTop="1" thickBot="1">
      <c r="A9" s="124"/>
      <c r="B9" s="126" t="s">
        <v>12</v>
      </c>
      <c r="C9" s="126"/>
      <c r="D9" s="152"/>
      <c r="E9" s="126"/>
      <c r="F9" s="153"/>
      <c r="G9" s="155"/>
      <c r="H9" s="156" t="s">
        <v>37</v>
      </c>
      <c r="I9" s="136" t="s">
        <v>37</v>
      </c>
      <c r="J9" s="136"/>
      <c r="K9" s="136" t="s">
        <v>36</v>
      </c>
      <c r="L9" s="147" t="s">
        <v>23</v>
      </c>
      <c r="M9" s="161" t="s">
        <v>24</v>
      </c>
      <c r="N9" s="122"/>
      <c r="O9" s="134"/>
      <c r="P9" s="120"/>
      <c r="Q9" s="2"/>
      <c r="R9" s="158"/>
    </row>
    <row r="10" spans="1:18" ht="37.5" customHeight="1" thickTop="1" thickBot="1">
      <c r="A10" s="124"/>
      <c r="B10" s="126"/>
      <c r="C10" s="126"/>
      <c r="D10" s="152"/>
      <c r="E10" s="126"/>
      <c r="F10" s="153"/>
      <c r="G10" s="94" t="s">
        <v>20</v>
      </c>
      <c r="H10" s="156"/>
      <c r="I10" s="136"/>
      <c r="J10" s="136"/>
      <c r="K10" s="136"/>
      <c r="L10" s="160"/>
      <c r="M10" s="141"/>
      <c r="N10" s="122"/>
      <c r="O10" s="134"/>
      <c r="P10" s="120"/>
      <c r="Q10" s="2"/>
      <c r="R10" s="159"/>
    </row>
    <row r="11" spans="1:18" ht="30" customHeight="1" thickTop="1">
      <c r="A11" s="27">
        <v>1</v>
      </c>
      <c r="B11" s="47">
        <v>42142</v>
      </c>
      <c r="C11" s="29" t="s">
        <v>57</v>
      </c>
      <c r="D11" s="30" t="s">
        <v>47</v>
      </c>
      <c r="E11" s="30" t="s">
        <v>61</v>
      </c>
      <c r="F11" s="31" t="s">
        <v>62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>
        <v>37</v>
      </c>
      <c r="N11" s="39">
        <v>37</v>
      </c>
      <c r="O11" s="40">
        <v>37</v>
      </c>
      <c r="P11" s="41"/>
      <c r="Q11" s="2"/>
      <c r="R11" s="72">
        <v>12.56</v>
      </c>
    </row>
    <row r="12" spans="1:18" ht="30" customHeight="1">
      <c r="A12" s="42">
        <v>2</v>
      </c>
      <c r="B12" s="47"/>
      <c r="C12" s="29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/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/>
      <c r="O13" s="43"/>
      <c r="P13" s="41"/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/>
      <c r="O14" s="43"/>
      <c r="P14" s="41"/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/>
      <c r="O15" s="43"/>
      <c r="P15" s="41"/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/>
      <c r="O16" s="43"/>
      <c r="P16" s="41"/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/>
      <c r="O17" s="43"/>
      <c r="P17" s="41"/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/>
      <c r="O18" s="43"/>
      <c r="P18" s="41"/>
      <c r="Q18" s="2"/>
      <c r="R18" s="74"/>
    </row>
    <row r="19" spans="1:18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8">
      <c r="A20" s="82"/>
      <c r="B20" s="83"/>
      <c r="C20" s="84"/>
      <c r="D20" s="85"/>
      <c r="E20" s="85"/>
      <c r="F20" s="86"/>
      <c r="G20" s="87"/>
      <c r="H20" s="88"/>
      <c r="I20" s="89"/>
      <c r="J20" s="89"/>
      <c r="K20" s="89"/>
      <c r="L20" s="89"/>
      <c r="M20" s="89"/>
      <c r="N20" s="90"/>
      <c r="O20" s="91"/>
      <c r="P20" s="92"/>
    </row>
    <row r="21" spans="1:18">
      <c r="A21" s="60"/>
      <c r="B21" s="76" t="s">
        <v>41</v>
      </c>
      <c r="C21" s="76"/>
      <c r="D21" s="76"/>
      <c r="E21" s="61"/>
      <c r="F21" s="61"/>
      <c r="G21" s="76" t="s">
        <v>43</v>
      </c>
      <c r="H21" s="76"/>
      <c r="I21" s="76"/>
      <c r="J21" s="61"/>
      <c r="K21" s="61"/>
      <c r="L21" s="76" t="s">
        <v>42</v>
      </c>
      <c r="M21" s="76"/>
      <c r="N21" s="76"/>
      <c r="O21" s="61"/>
      <c r="P21" s="92"/>
    </row>
    <row r="22" spans="1:18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92"/>
    </row>
    <row r="23" spans="1:18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D1" zoomScale="60" workbookViewId="0">
      <pane ySplit="5" topLeftCell="A6" activePane="bottomLeft" state="frozen"/>
      <selection pane="bottomLeft" activeCell="F16" sqref="F16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7" t="s">
        <v>0</v>
      </c>
      <c r="C1" s="137"/>
      <c r="D1" s="138" t="s">
        <v>45</v>
      </c>
      <c r="E1" s="138"/>
      <c r="F1" s="51">
        <v>42125</v>
      </c>
      <c r="G1" s="50" t="s">
        <v>75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69</v>
      </c>
      <c r="Q1" s="3" t="s">
        <v>28</v>
      </c>
      <c r="R1" s="119">
        <f>R11</f>
        <v>16.809999999999999</v>
      </c>
    </row>
    <row r="2" spans="1:18" s="8" customFormat="1" ht="57.75" customHeight="1">
      <c r="A2" s="4"/>
      <c r="B2" s="139" t="s">
        <v>2</v>
      </c>
      <c r="C2" s="139"/>
      <c r="D2" s="138" t="s">
        <v>51</v>
      </c>
      <c r="E2" s="138"/>
      <c r="F2" s="9"/>
      <c r="G2" s="9"/>
      <c r="N2" s="10" t="s">
        <v>3</v>
      </c>
      <c r="O2" s="11"/>
      <c r="P2" s="12"/>
      <c r="Q2" s="3" t="s">
        <v>27</v>
      </c>
      <c r="R2" s="119"/>
    </row>
    <row r="3" spans="1:18" s="8" customFormat="1" ht="35.25" customHeight="1">
      <c r="A3" s="4"/>
      <c r="B3" s="139" t="s">
        <v>26</v>
      </c>
      <c r="C3" s="139"/>
      <c r="D3" s="138" t="s">
        <v>27</v>
      </c>
      <c r="E3" s="138"/>
      <c r="N3" s="10" t="s">
        <v>4</v>
      </c>
      <c r="O3" s="11"/>
      <c r="P3" s="62">
        <f>+O7</f>
        <v>69</v>
      </c>
      <c r="Q3" s="13"/>
      <c r="R3" s="119">
        <f>R11</f>
        <v>16.809999999999999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9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7">
        <v>1.1100000000000001</v>
      </c>
      <c r="N5" s="142" t="s">
        <v>8</v>
      </c>
      <c r="O5" s="142"/>
      <c r="P5" s="58">
        <f>P1-P2-P3-P4</f>
        <v>0</v>
      </c>
      <c r="Q5" s="13"/>
      <c r="R5" s="119">
        <f>R1-R3</f>
        <v>0</v>
      </c>
    </row>
    <row r="6" spans="1:18" s="8" customFormat="1" ht="43.5" customHeight="1" thickTop="1" thickBot="1">
      <c r="A6" s="4"/>
      <c r="B6" s="56" t="s">
        <v>52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62" t="s">
        <v>30</v>
      </c>
      <c r="B7" s="163"/>
      <c r="C7" s="164"/>
      <c r="D7" s="149" t="s">
        <v>11</v>
      </c>
      <c r="E7" s="150"/>
      <c r="F7" s="150"/>
      <c r="G7" s="97">
        <f t="shared" ref="G7:O7" si="0">SUM(G11:G18)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80">
        <f t="shared" si="0"/>
        <v>69</v>
      </c>
      <c r="N7" s="78">
        <f t="shared" si="0"/>
        <v>69</v>
      </c>
      <c r="O7" s="81">
        <f t="shared" si="0"/>
        <v>69</v>
      </c>
      <c r="P7" s="13">
        <f>+N7-SUM(H7:M7)</f>
        <v>0</v>
      </c>
    </row>
    <row r="8" spans="1:18" ht="36" customHeight="1" thickTop="1" thickBot="1">
      <c r="A8" s="124"/>
      <c r="B8" s="126" t="s">
        <v>12</v>
      </c>
      <c r="C8" s="126" t="s">
        <v>13</v>
      </c>
      <c r="D8" s="151" t="s">
        <v>25</v>
      </c>
      <c r="E8" s="126" t="s">
        <v>33</v>
      </c>
      <c r="F8" s="153" t="s">
        <v>32</v>
      </c>
      <c r="G8" s="154" t="s">
        <v>15</v>
      </c>
      <c r="H8" s="156" t="s">
        <v>16</v>
      </c>
      <c r="I8" s="136" t="s">
        <v>37</v>
      </c>
      <c r="J8" s="135" t="s">
        <v>39</v>
      </c>
      <c r="K8" s="135" t="s">
        <v>38</v>
      </c>
      <c r="L8" s="165" t="s">
        <v>22</v>
      </c>
      <c r="M8" s="166"/>
      <c r="N8" s="122" t="s">
        <v>17</v>
      </c>
      <c r="O8" s="134" t="s">
        <v>18</v>
      </c>
      <c r="P8" s="120" t="s">
        <v>19</v>
      </c>
      <c r="Q8" s="2"/>
      <c r="R8" s="157" t="s">
        <v>40</v>
      </c>
    </row>
    <row r="9" spans="1:18" ht="36" customHeight="1" thickTop="1" thickBot="1">
      <c r="A9" s="124"/>
      <c r="B9" s="126" t="s">
        <v>12</v>
      </c>
      <c r="C9" s="126"/>
      <c r="D9" s="152"/>
      <c r="E9" s="126"/>
      <c r="F9" s="153"/>
      <c r="G9" s="155"/>
      <c r="H9" s="156" t="s">
        <v>37</v>
      </c>
      <c r="I9" s="136" t="s">
        <v>37</v>
      </c>
      <c r="J9" s="136"/>
      <c r="K9" s="136" t="s">
        <v>36</v>
      </c>
      <c r="L9" s="147" t="s">
        <v>23</v>
      </c>
      <c r="M9" s="161" t="s">
        <v>24</v>
      </c>
      <c r="N9" s="122"/>
      <c r="O9" s="134"/>
      <c r="P9" s="120"/>
      <c r="Q9" s="2"/>
      <c r="R9" s="158"/>
    </row>
    <row r="10" spans="1:18" ht="37.5" customHeight="1" thickTop="1" thickBot="1">
      <c r="A10" s="124"/>
      <c r="B10" s="126"/>
      <c r="C10" s="126"/>
      <c r="D10" s="152"/>
      <c r="E10" s="126"/>
      <c r="F10" s="153"/>
      <c r="G10" s="94" t="s">
        <v>20</v>
      </c>
      <c r="H10" s="156"/>
      <c r="I10" s="136"/>
      <c r="J10" s="136"/>
      <c r="K10" s="136"/>
      <c r="L10" s="160"/>
      <c r="M10" s="141"/>
      <c r="N10" s="122"/>
      <c r="O10" s="134"/>
      <c r="P10" s="120"/>
      <c r="Q10" s="2"/>
      <c r="R10" s="159"/>
    </row>
    <row r="11" spans="1:18" ht="30" customHeight="1" thickTop="1">
      <c r="A11" s="27">
        <v>1</v>
      </c>
      <c r="B11" s="47">
        <v>42145</v>
      </c>
      <c r="C11" s="29" t="s">
        <v>57</v>
      </c>
      <c r="D11" s="30" t="s">
        <v>46</v>
      </c>
      <c r="E11" s="30" t="s">
        <v>54</v>
      </c>
      <c r="F11" s="31" t="s">
        <v>53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>
        <v>69</v>
      </c>
      <c r="N11" s="39">
        <v>69</v>
      </c>
      <c r="O11" s="40">
        <v>69</v>
      </c>
      <c r="P11" s="41"/>
      <c r="Q11" s="2"/>
      <c r="R11" s="72">
        <v>16.809999999999999</v>
      </c>
    </row>
    <row r="12" spans="1:18" ht="30" customHeight="1">
      <c r="A12" s="42">
        <v>2</v>
      </c>
      <c r="B12" s="47"/>
      <c r="C12" s="29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/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/>
      <c r="O13" s="43"/>
      <c r="P13" s="41"/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/>
      <c r="O14" s="43"/>
      <c r="P14" s="41"/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/>
      <c r="O15" s="43"/>
      <c r="P15" s="41"/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/>
      <c r="O16" s="43"/>
      <c r="P16" s="41"/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/>
      <c r="O17" s="43"/>
      <c r="P17" s="41"/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/>
      <c r="O18" s="43"/>
      <c r="P18" s="41"/>
      <c r="Q18" s="2"/>
      <c r="R18" s="74"/>
    </row>
    <row r="19" spans="1:18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8">
      <c r="A20" s="82"/>
      <c r="B20" s="83"/>
      <c r="C20" s="84"/>
      <c r="D20" s="85"/>
      <c r="E20" s="85"/>
      <c r="F20" s="86"/>
      <c r="G20" s="87"/>
      <c r="H20" s="88"/>
      <c r="I20" s="89"/>
      <c r="J20" s="89"/>
      <c r="K20" s="89"/>
      <c r="L20" s="89"/>
      <c r="M20" s="89"/>
      <c r="N20" s="90"/>
      <c r="O20" s="91"/>
      <c r="P20" s="92"/>
    </row>
    <row r="21" spans="1:18">
      <c r="A21" s="60"/>
      <c r="B21" s="76" t="s">
        <v>41</v>
      </c>
      <c r="C21" s="76"/>
      <c r="D21" s="76"/>
      <c r="E21" s="61"/>
      <c r="F21" s="61"/>
      <c r="G21" s="76" t="s">
        <v>43</v>
      </c>
      <c r="H21" s="76"/>
      <c r="I21" s="76"/>
      <c r="J21" s="61"/>
      <c r="K21" s="61"/>
      <c r="L21" s="76" t="s">
        <v>42</v>
      </c>
      <c r="M21" s="76"/>
      <c r="N21" s="76"/>
      <c r="O21" s="61"/>
      <c r="P21" s="92"/>
    </row>
    <row r="22" spans="1:18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92"/>
    </row>
    <row r="23" spans="1:18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topLeftCell="D1" zoomScale="60" workbookViewId="0">
      <pane ySplit="5" topLeftCell="A6" activePane="bottomLeft" state="frozen"/>
      <selection pane="bottomLeft" activeCell="A20" sqref="A20:XFD5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7" t="s">
        <v>0</v>
      </c>
      <c r="C1" s="137"/>
      <c r="D1" s="138" t="s">
        <v>45</v>
      </c>
      <c r="E1" s="138"/>
      <c r="F1" s="51">
        <v>42125</v>
      </c>
      <c r="G1" s="50" t="s">
        <v>76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13473</v>
      </c>
      <c r="Q1" s="3" t="s">
        <v>28</v>
      </c>
      <c r="R1" s="119">
        <f>R11</f>
        <v>155.54</v>
      </c>
    </row>
    <row r="2" spans="1:18" s="8" customFormat="1" ht="57.75" customHeight="1">
      <c r="A2" s="4"/>
      <c r="B2" s="139" t="s">
        <v>2</v>
      </c>
      <c r="C2" s="139"/>
      <c r="D2" s="138" t="s">
        <v>51</v>
      </c>
      <c r="E2" s="138"/>
      <c r="F2" s="9"/>
      <c r="G2" s="9"/>
      <c r="N2" s="10" t="s">
        <v>3</v>
      </c>
      <c r="O2" s="11"/>
      <c r="P2" s="12"/>
      <c r="Q2" s="3" t="s">
        <v>27</v>
      </c>
      <c r="R2" s="119"/>
    </row>
    <row r="3" spans="1:18" s="8" customFormat="1" ht="35.25" customHeight="1">
      <c r="A3" s="4"/>
      <c r="B3" s="139" t="s">
        <v>26</v>
      </c>
      <c r="C3" s="139"/>
      <c r="D3" s="138" t="s">
        <v>27</v>
      </c>
      <c r="E3" s="138"/>
      <c r="N3" s="10" t="s">
        <v>4</v>
      </c>
      <c r="O3" s="11"/>
      <c r="P3" s="62">
        <f>+O7</f>
        <v>13473</v>
      </c>
      <c r="Q3" s="13"/>
      <c r="R3" s="119">
        <f>R11</f>
        <v>155.54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9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7">
        <v>1.1100000000000001</v>
      </c>
      <c r="N5" s="142" t="s">
        <v>8</v>
      </c>
      <c r="O5" s="142"/>
      <c r="P5" s="58">
        <f>P1-P2-P3-P4</f>
        <v>0</v>
      </c>
      <c r="Q5" s="13"/>
      <c r="R5" s="119">
        <f>R1-R3</f>
        <v>0</v>
      </c>
    </row>
    <row r="6" spans="1:18" s="8" customFormat="1" ht="43.5" customHeight="1" thickTop="1" thickBot="1">
      <c r="A6" s="4"/>
      <c r="B6" s="56" t="s">
        <v>66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62" t="s">
        <v>30</v>
      </c>
      <c r="B7" s="163"/>
      <c r="C7" s="164"/>
      <c r="D7" s="149" t="s">
        <v>11</v>
      </c>
      <c r="E7" s="150"/>
      <c r="F7" s="150"/>
      <c r="G7" s="97">
        <f t="shared" ref="G7:O7" si="0">SUM(G11:G19)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13473</v>
      </c>
      <c r="M7" s="80">
        <f t="shared" si="0"/>
        <v>0</v>
      </c>
      <c r="N7" s="78">
        <f t="shared" si="0"/>
        <v>13473</v>
      </c>
      <c r="O7" s="81">
        <f t="shared" si="0"/>
        <v>13473</v>
      </c>
      <c r="P7" s="13">
        <f>+N7-SUM(H7:M7)</f>
        <v>0</v>
      </c>
    </row>
    <row r="8" spans="1:18" ht="36" customHeight="1" thickTop="1" thickBot="1">
      <c r="A8" s="124"/>
      <c r="B8" s="126" t="s">
        <v>12</v>
      </c>
      <c r="C8" s="126" t="s">
        <v>13</v>
      </c>
      <c r="D8" s="151" t="s">
        <v>25</v>
      </c>
      <c r="E8" s="126" t="s">
        <v>33</v>
      </c>
      <c r="F8" s="153" t="s">
        <v>32</v>
      </c>
      <c r="G8" s="154" t="s">
        <v>15</v>
      </c>
      <c r="H8" s="156" t="s">
        <v>16</v>
      </c>
      <c r="I8" s="136" t="s">
        <v>37</v>
      </c>
      <c r="J8" s="135" t="s">
        <v>39</v>
      </c>
      <c r="K8" s="135" t="s">
        <v>38</v>
      </c>
      <c r="L8" s="165" t="s">
        <v>22</v>
      </c>
      <c r="M8" s="166"/>
      <c r="N8" s="122" t="s">
        <v>17</v>
      </c>
      <c r="O8" s="134" t="s">
        <v>18</v>
      </c>
      <c r="P8" s="120" t="s">
        <v>19</v>
      </c>
      <c r="Q8" s="2"/>
      <c r="R8" s="157" t="s">
        <v>40</v>
      </c>
    </row>
    <row r="9" spans="1:18" ht="36" customHeight="1" thickTop="1" thickBot="1">
      <c r="A9" s="124"/>
      <c r="B9" s="126" t="s">
        <v>12</v>
      </c>
      <c r="C9" s="126"/>
      <c r="D9" s="152"/>
      <c r="E9" s="126"/>
      <c r="F9" s="153"/>
      <c r="G9" s="155"/>
      <c r="H9" s="156" t="s">
        <v>37</v>
      </c>
      <c r="I9" s="136" t="s">
        <v>37</v>
      </c>
      <c r="J9" s="136"/>
      <c r="K9" s="136" t="s">
        <v>36</v>
      </c>
      <c r="L9" s="147" t="s">
        <v>23</v>
      </c>
      <c r="M9" s="161" t="s">
        <v>24</v>
      </c>
      <c r="N9" s="122"/>
      <c r="O9" s="134"/>
      <c r="P9" s="120"/>
      <c r="Q9" s="2"/>
      <c r="R9" s="158"/>
    </row>
    <row r="10" spans="1:18" ht="37.5" customHeight="1" thickTop="1" thickBot="1">
      <c r="A10" s="124"/>
      <c r="B10" s="126"/>
      <c r="C10" s="126"/>
      <c r="D10" s="152"/>
      <c r="E10" s="126"/>
      <c r="F10" s="153"/>
      <c r="G10" s="94" t="s">
        <v>20</v>
      </c>
      <c r="H10" s="156"/>
      <c r="I10" s="136"/>
      <c r="J10" s="136"/>
      <c r="K10" s="136"/>
      <c r="L10" s="160"/>
      <c r="M10" s="141"/>
      <c r="N10" s="122"/>
      <c r="O10" s="134"/>
      <c r="P10" s="120"/>
      <c r="Q10" s="2"/>
      <c r="R10" s="159"/>
    </row>
    <row r="11" spans="1:18" ht="30" customHeight="1" thickTop="1">
      <c r="A11" s="27">
        <v>1</v>
      </c>
      <c r="B11" s="47">
        <v>42144</v>
      </c>
      <c r="C11" s="29" t="s">
        <v>57</v>
      </c>
      <c r="D11" s="30" t="s">
        <v>71</v>
      </c>
      <c r="E11" s="30" t="s">
        <v>64</v>
      </c>
      <c r="F11" s="31" t="s">
        <v>65</v>
      </c>
      <c r="G11" s="93"/>
      <c r="H11" s="33">
        <f>IF($D$3="si",($G$5/$G$6*G11),IF($D$3="no",G11*$G$4,0))</f>
        <v>0</v>
      </c>
      <c r="I11" s="34"/>
      <c r="J11" s="35"/>
      <c r="K11" s="68"/>
      <c r="L11" s="68">
        <v>13473</v>
      </c>
      <c r="M11" s="38"/>
      <c r="N11" s="39">
        <v>13473</v>
      </c>
      <c r="O11" s="40">
        <v>13473</v>
      </c>
      <c r="P11" s="41"/>
      <c r="Q11" s="2"/>
      <c r="R11" s="72">
        <v>155.54</v>
      </c>
    </row>
    <row r="12" spans="1:18" ht="30" customHeight="1">
      <c r="A12" s="42">
        <v>2</v>
      </c>
      <c r="B12" s="47"/>
      <c r="C12" s="29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/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/>
      <c r="O13" s="43"/>
      <c r="P13" s="41"/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/>
      <c r="O14" s="43"/>
      <c r="P14" s="41"/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/>
      <c r="O15" s="43"/>
      <c r="P15" s="41"/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/>
      <c r="O16" s="43"/>
      <c r="P16" s="41"/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/>
      <c r="O17" s="43"/>
      <c r="P17" s="41"/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/>
      <c r="O18" s="43"/>
      <c r="P18" s="41"/>
      <c r="Q18" s="2"/>
      <c r="R18" s="74"/>
    </row>
    <row r="19" spans="1:18" ht="30" customHeight="1">
      <c r="A19" s="42">
        <v>9</v>
      </c>
      <c r="B19" s="28"/>
      <c r="C19" s="29"/>
      <c r="D19" s="30"/>
      <c r="E19" s="30"/>
      <c r="F19" s="31"/>
      <c r="G19" s="32"/>
      <c r="H19" s="33"/>
      <c r="I19" s="34"/>
      <c r="J19" s="35"/>
      <c r="K19" s="68"/>
      <c r="L19" s="37"/>
      <c r="M19" s="38"/>
      <c r="N19" s="39"/>
      <c r="O19" s="43"/>
      <c r="P19" s="41"/>
      <c r="Q19" s="2"/>
      <c r="R19" s="74"/>
    </row>
    <row r="20" spans="1:18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8">
      <c r="A21" s="82"/>
      <c r="B21" s="83"/>
      <c r="C21" s="84"/>
      <c r="D21" s="85"/>
      <c r="E21" s="85"/>
      <c r="F21" s="86"/>
      <c r="G21" s="87"/>
      <c r="H21" s="88"/>
      <c r="I21" s="89"/>
      <c r="J21" s="89"/>
      <c r="K21" s="89"/>
      <c r="L21" s="89"/>
      <c r="M21" s="89"/>
      <c r="N21" s="90"/>
      <c r="O21" s="91"/>
      <c r="P21" s="92"/>
    </row>
    <row r="22" spans="1:18">
      <c r="A22" s="60"/>
      <c r="B22" s="76" t="s">
        <v>41</v>
      </c>
      <c r="C22" s="76"/>
      <c r="D22" s="76"/>
      <c r="E22" s="61"/>
      <c r="F22" s="61"/>
      <c r="G22" s="76" t="s">
        <v>43</v>
      </c>
      <c r="H22" s="76"/>
      <c r="I22" s="76"/>
      <c r="J22" s="61"/>
      <c r="K22" s="61"/>
      <c r="L22" s="76" t="s">
        <v>42</v>
      </c>
      <c r="M22" s="76"/>
      <c r="N22" s="76"/>
      <c r="O22" s="61"/>
      <c r="P22" s="92"/>
    </row>
    <row r="23" spans="1:18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92"/>
    </row>
    <row r="24" spans="1:18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1:M21 H11:I11 J11:M12 I17:I19 J13:L19 H12:H19 M18:M19">
      <formula1>0</formula1>
      <formula2>0</formula2>
    </dataValidation>
    <dataValidation type="whole" operator="greaterThanOrEqual" allowBlank="1" showErrorMessage="1" errorTitle="Valore" error="Inserire un numero maggiore o uguale a 0 (zero)!" sqref="N21 N11:N19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allowBlank="1" sqref="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Nota Spese Italia</vt:lpstr>
      <vt:lpstr>Nota Spese Poland</vt:lpstr>
      <vt:lpstr>Nota Spese Turkey</vt:lpstr>
      <vt:lpstr>Nota Spese UAE</vt:lpstr>
      <vt:lpstr>Nota Spese Bangladesh</vt:lpstr>
      <vt:lpstr>'Nota Spese Bangladesh'!Print_Area</vt:lpstr>
      <vt:lpstr>'Nota Spese Italia'!Print_Area</vt:lpstr>
      <vt:lpstr>'Nota Spese Poland'!Print_Area</vt:lpstr>
      <vt:lpstr>'Nota Spese Turkey'!Print_Area</vt:lpstr>
      <vt:lpstr>'Nota Spese UAE'!Print_Area</vt:lpstr>
      <vt:lpstr>'Nota Spese Bangladesh'!Print_Titles</vt:lpstr>
      <vt:lpstr>'Nota Spese Italia'!Print_Titles</vt:lpstr>
      <vt:lpstr>'Nota Spese Poland'!Print_Titles</vt:lpstr>
      <vt:lpstr>'Nota Spese Turkey'!Print_Titles</vt:lpstr>
      <vt:lpstr>'Nota Spese UAE'!Print_Titles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2015-06-15T12:39:35Z</cp:lastPrinted>
  <dcterms:created xsi:type="dcterms:W3CDTF">2007-03-06T14:42:56Z</dcterms:created>
  <dcterms:modified xsi:type="dcterms:W3CDTF">2015-06-15T14:21:31Z</dcterms:modified>
</cp:coreProperties>
</file>