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480" windowHeight="8190" tabRatio="433" activeTab="1"/>
  </bookViews>
  <sheets>
    <sheet name="Expense SGD" sheetId="1" r:id="rId1"/>
    <sheet name="Expense AUD" sheetId="8" r:id="rId2"/>
  </sheets>
  <definedNames>
    <definedName name="_xlnm.Print_Area" localSheetId="1">'Expense AUD'!$A$1:$S$30</definedName>
    <definedName name="_xlnm.Print_Area" localSheetId="0">'Expense SGD'!$A$1:$S$26</definedName>
    <definedName name="_xlnm.Print_Titles" localSheetId="1">'Expense AUD'!$7:$10</definedName>
    <definedName name="_xlnm.Print_Titles" localSheetId="0">'Expense SGD'!$7:$10</definedName>
  </definedNames>
  <calcPr calcId="125725"/>
</workbook>
</file>

<file path=xl/calcChain.xml><?xml version="1.0" encoding="utf-8"?>
<calcChain xmlns="http://schemas.openxmlformats.org/spreadsheetml/2006/main">
  <c r="Q5" i="1"/>
  <c r="Q3"/>
  <c r="Q1"/>
  <c r="Q3" i="8" l="1"/>
  <c r="Q1"/>
  <c r="Q5" s="1"/>
  <c r="R3"/>
  <c r="R1"/>
  <c r="R5" s="1"/>
  <c r="H24" l="1"/>
  <c r="N24" s="1"/>
  <c r="H23"/>
  <c r="N23" s="1"/>
  <c r="H22"/>
  <c r="N22" s="1"/>
  <c r="H21"/>
  <c r="N21" s="1"/>
  <c r="H20"/>
  <c r="N20" s="1"/>
  <c r="H19"/>
  <c r="N19" s="1"/>
  <c r="H18"/>
  <c r="N18" s="1"/>
  <c r="H17"/>
  <c r="N17" s="1"/>
  <c r="H16"/>
  <c r="N16" s="1"/>
  <c r="H15"/>
  <c r="N15" s="1"/>
  <c r="H14"/>
  <c r="N14" s="1"/>
  <c r="H13"/>
  <c r="N13" s="1"/>
  <c r="H12"/>
  <c r="H11"/>
  <c r="N11" s="1"/>
  <c r="O7"/>
  <c r="P3" s="1"/>
  <c r="M7"/>
  <c r="L7"/>
  <c r="K7"/>
  <c r="J7"/>
  <c r="I7"/>
  <c r="G7"/>
  <c r="H12" i="1"/>
  <c r="N12" s="1"/>
  <c r="H11"/>
  <c r="N11" s="1"/>
  <c r="H7" i="8" l="1"/>
  <c r="P1" s="1"/>
  <c r="P5" s="1"/>
  <c r="N12"/>
  <c r="N7" s="1"/>
  <c r="O7" i="1"/>
  <c r="M1" i="8" l="1"/>
  <c r="H20" i="1"/>
  <c r="N20" s="1"/>
  <c r="H19"/>
  <c r="N19" s="1"/>
  <c r="H18"/>
  <c r="N18" s="1"/>
  <c r="H17"/>
  <c r="N17" s="1"/>
  <c r="H16"/>
  <c r="N16" s="1"/>
  <c r="H15"/>
  <c r="N15" s="1"/>
  <c r="H14"/>
  <c r="N14" s="1"/>
  <c r="H13"/>
  <c r="N13" s="1"/>
  <c r="P3"/>
  <c r="G7"/>
  <c r="I7"/>
  <c r="M7"/>
  <c r="L7"/>
  <c r="K7"/>
  <c r="J7"/>
  <c r="H7" l="1"/>
  <c r="P1" s="1"/>
  <c r="P5" s="1"/>
  <c r="N7" l="1"/>
  <c r="M1" l="1"/>
</calcChain>
</file>

<file path=xl/comments1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color indexed="81"/>
            <rFont val="Tahoma"/>
            <family val="2"/>
          </rPr>
          <t>Please fill in with Month Mese_# Progressive</t>
        </r>
      </text>
    </comment>
    <comment ref="E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color indexed="81"/>
            <rFont val="Tahoma"/>
            <family val="2"/>
          </rPr>
          <t>Please fill in with Month Mese_# Progressive</t>
        </r>
      </text>
    </comment>
    <comment ref="E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<sst xmlns="http://schemas.openxmlformats.org/spreadsheetml/2006/main" count="143" uniqueCount="65">
  <si>
    <t>KM</t>
  </si>
  <si>
    <t>no</t>
  </si>
  <si>
    <t>Check</t>
  </si>
  <si>
    <t>VARIE (Taxi / BUS / VARIE)</t>
  </si>
  <si>
    <t>SPESE AUTO (PARK / AUTOSTRADA / ECC)</t>
  </si>
  <si>
    <t>Sales Manager</t>
  </si>
  <si>
    <t>Company car</t>
  </si>
  <si>
    <t>No. Attached documents:</t>
  </si>
  <si>
    <t>DATE</t>
  </si>
  <si>
    <t>MONTH TOTAL AMOUNT</t>
  </si>
  <si>
    <t>Address</t>
  </si>
  <si>
    <t>CAR</t>
  </si>
  <si>
    <t>FUEL REFUND</t>
  </si>
  <si>
    <t>CAR COSTS (PARK / HIGHWAY / ETC)</t>
  </si>
  <si>
    <t>DESCRIPTION
(specify kind of costs)</t>
  </si>
  <si>
    <t>TRAVEL EXPENSE (Taxi, Bus etc)</t>
  </si>
  <si>
    <t>MISCELLANEOUS (On-line purchase, etc)</t>
  </si>
  <si>
    <t>ROOM / BOARD</t>
  </si>
  <si>
    <t xml:space="preserve">Invoice </t>
  </si>
  <si>
    <t>Total AMOUNT</t>
  </si>
  <si>
    <t>Credit Card paid amount</t>
  </si>
  <si>
    <t>PROJECT/EVENT</t>
  </si>
  <si>
    <t>Fiscal Receipt</t>
  </si>
  <si>
    <t>Cost per KM</t>
  </si>
  <si>
    <t>Credit Card payments</t>
  </si>
  <si>
    <t>Cash advance</t>
  </si>
  <si>
    <t>TOTAL REFUND</t>
  </si>
  <si>
    <t>Name&amp;Surname</t>
  </si>
  <si>
    <t>Sign</t>
  </si>
  <si>
    <t xml:space="preserve">Administration </t>
  </si>
  <si>
    <t>CFO</t>
  </si>
  <si>
    <t>EXPENSES</t>
  </si>
  <si>
    <t>(value SGD )</t>
  </si>
  <si>
    <t>City
(City where the expense has been done)</t>
  </si>
  <si>
    <t>Fuel cost (company car)</t>
  </si>
  <si>
    <t>Car waste (company car)</t>
  </si>
  <si>
    <t>Eugene Ho</t>
  </si>
  <si>
    <t>Taxi</t>
  </si>
  <si>
    <t>Singapore</t>
  </si>
  <si>
    <t>Lunch</t>
  </si>
  <si>
    <t>Breakfast</t>
  </si>
  <si>
    <t>Drinks</t>
  </si>
  <si>
    <t>Snacks</t>
  </si>
  <si>
    <t>Office</t>
  </si>
  <si>
    <t>Office Supplies</t>
  </si>
  <si>
    <t>Demo Chain</t>
  </si>
  <si>
    <t>Replacement parts</t>
  </si>
  <si>
    <t>Vietnam Delivery</t>
  </si>
  <si>
    <t>Air ticket</t>
  </si>
  <si>
    <t>Demo Australia</t>
  </si>
  <si>
    <t>Melbourne</t>
  </si>
  <si>
    <t>Sim card</t>
  </si>
  <si>
    <t>Dinner</t>
  </si>
  <si>
    <t>Water</t>
  </si>
  <si>
    <t>Visa Application</t>
  </si>
  <si>
    <t>Medical Insurance</t>
  </si>
  <si>
    <t>Medical</t>
  </si>
  <si>
    <t>Delivery</t>
  </si>
  <si>
    <t>Jacket dry cleaning</t>
  </si>
  <si>
    <t>05_02</t>
  </si>
  <si>
    <t>(value AUD )</t>
  </si>
  <si>
    <t>SGD Value</t>
  </si>
  <si>
    <t>EURO Value</t>
  </si>
  <si>
    <t>Withdrawal</t>
  </si>
  <si>
    <t>05_01</t>
  </si>
</sst>
</file>

<file path=xl/styles.xml><?xml version="1.0" encoding="utf-8"?>
<styleSheet xmlns="http://schemas.openxmlformats.org/spreadsheetml/2006/main">
  <numFmts count="10"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  <numFmt numFmtId="172" formatCode="&quot;€&quot;\ #,##0.00"/>
    <numFmt numFmtId="173" formatCode="[$SGD]\ #,##0.00"/>
  </numFmts>
  <fonts count="12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  <font>
      <b/>
      <sz val="14"/>
      <color rgb="FFFF0000"/>
      <name val="Gulim"/>
      <family val="2"/>
    </font>
  </fonts>
  <fills count="10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8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thick">
        <color indexed="8"/>
      </right>
      <top style="thin">
        <color indexed="64"/>
      </top>
      <bottom/>
      <diagonal/>
    </border>
    <border>
      <left style="thin">
        <color indexed="64"/>
      </left>
      <right style="thick">
        <color indexed="8"/>
      </right>
      <top/>
      <bottom style="thick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164" fontId="6" fillId="0" borderId="0" applyFill="0" applyBorder="0" applyAlignment="0" applyProtection="0"/>
  </cellStyleXfs>
  <cellXfs count="117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164" fontId="2" fillId="3" borderId="3" xfId="1" applyFont="1" applyFill="1" applyBorder="1" applyAlignment="1" applyProtection="1">
      <alignment horizontal="righ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166" fontId="2" fillId="4" borderId="3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166" fontId="2" fillId="4" borderId="6" xfId="1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164" fontId="1" fillId="4" borderId="3" xfId="1" applyFont="1" applyFill="1" applyBorder="1" applyAlignment="1" applyProtection="1">
      <alignment horizontal="right" vertical="center"/>
      <protection locked="0"/>
    </xf>
    <xf numFmtId="166" fontId="2" fillId="5" borderId="7" xfId="0" applyNumberFormat="1" applyFont="1" applyFill="1" applyBorder="1" applyAlignment="1" applyProtection="1">
      <alignment vertical="center"/>
    </xf>
    <xf numFmtId="0" fontId="5" fillId="0" borderId="0" xfId="0" applyNumberFormat="1" applyFont="1" applyBorder="1" applyAlignment="1" applyProtection="1">
      <alignment vertical="center"/>
    </xf>
    <xf numFmtId="167" fontId="1" fillId="4" borderId="8" xfId="1" applyNumberFormat="1" applyFont="1" applyFill="1" applyBorder="1" applyAlignment="1" applyProtection="1">
      <alignment horizontal="right" vertical="center"/>
      <protection locked="0"/>
    </xf>
    <xf numFmtId="38" fontId="1" fillId="2" borderId="9" xfId="0" applyNumberFormat="1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 wrapText="1"/>
    </xf>
    <xf numFmtId="169" fontId="1" fillId="6" borderId="14" xfId="0" applyNumberFormat="1" applyFont="1" applyFill="1" applyBorder="1" applyAlignment="1" applyProtection="1">
      <alignment horizontal="center" vertical="center"/>
    </xf>
    <xf numFmtId="170" fontId="1" fillId="0" borderId="15" xfId="0" applyNumberFormat="1" applyFont="1" applyBorder="1" applyAlignment="1" applyProtection="1">
      <alignment horizontal="center" vertical="center"/>
      <protection locked="0"/>
    </xf>
    <xf numFmtId="49" fontId="1" fillId="0" borderId="15" xfId="0" applyNumberFormat="1" applyFont="1" applyBorder="1" applyAlignment="1" applyProtection="1">
      <alignment horizontal="left" vertical="center"/>
      <protection locked="0"/>
    </xf>
    <xf numFmtId="171" fontId="1" fillId="0" borderId="17" xfId="0" applyNumberFormat="1" applyFont="1" applyBorder="1" applyAlignment="1" applyProtection="1">
      <alignment horizontal="right" vertical="center"/>
      <protection locked="0"/>
    </xf>
    <xf numFmtId="171" fontId="1" fillId="0" borderId="15" xfId="0" applyNumberFormat="1" applyFont="1" applyBorder="1" applyAlignment="1" applyProtection="1">
      <alignment horizontal="right" vertical="center"/>
      <protection locked="0"/>
    </xf>
    <xf numFmtId="171" fontId="1" fillId="0" borderId="19" xfId="0" applyNumberFormat="1" applyFont="1" applyBorder="1" applyAlignment="1" applyProtection="1">
      <alignment horizontal="right" vertical="center"/>
      <protection locked="0"/>
    </xf>
    <xf numFmtId="164" fontId="1" fillId="3" borderId="20" xfId="1" applyFont="1" applyFill="1" applyBorder="1" applyAlignment="1" applyProtection="1">
      <alignment horizontal="right" vertical="center"/>
    </xf>
    <xf numFmtId="4" fontId="1" fillId="4" borderId="21" xfId="0" applyNumberFormat="1" applyFont="1" applyFill="1" applyBorder="1" applyAlignment="1" applyProtection="1">
      <alignment vertical="center"/>
      <protection locked="0"/>
    </xf>
    <xf numFmtId="169" fontId="1" fillId="6" borderId="22" xfId="0" applyNumberFormat="1" applyFont="1" applyFill="1" applyBorder="1" applyAlignment="1" applyProtection="1">
      <alignment horizontal="center" vertical="center"/>
    </xf>
    <xf numFmtId="4" fontId="1" fillId="4" borderId="20" xfId="0" applyNumberFormat="1" applyFont="1" applyFill="1" applyBorder="1" applyAlignment="1" applyProtection="1">
      <alignment vertical="center"/>
      <protection locked="0"/>
    </xf>
    <xf numFmtId="49" fontId="1" fillId="0" borderId="18" xfId="0" applyNumberFormat="1" applyFont="1" applyBorder="1" applyAlignment="1" applyProtection="1">
      <alignment horizontal="left" vertical="center"/>
      <protection locked="0"/>
    </xf>
    <xf numFmtId="170" fontId="1" fillId="0" borderId="18" xfId="0" applyNumberFormat="1" applyFont="1" applyBorder="1" applyAlignment="1" applyProtection="1">
      <alignment horizontal="center" vertical="center"/>
      <protection locked="0"/>
    </xf>
    <xf numFmtId="165" fontId="3" fillId="0" borderId="0" xfId="0" applyNumberFormat="1" applyFont="1" applyBorder="1" applyAlignment="1" applyProtection="1">
      <alignment vertical="center" wrapText="1"/>
    </xf>
    <xf numFmtId="165" fontId="3" fillId="0" borderId="27" xfId="0" applyNumberFormat="1" applyFont="1" applyBorder="1" applyAlignment="1" applyProtection="1">
      <alignment horizontal="center" vertical="center" wrapText="1"/>
    </xf>
    <xf numFmtId="0" fontId="1" fillId="8" borderId="32" xfId="0" applyNumberFormat="1" applyFont="1" applyFill="1" applyBorder="1" applyAlignment="1" applyProtection="1">
      <alignment horizontal="center" vertical="center"/>
    </xf>
    <xf numFmtId="0" fontId="1" fillId="8" borderId="33" xfId="0" applyNumberFormat="1" applyFont="1" applyFill="1" applyBorder="1" applyAlignment="1" applyProtection="1">
      <alignment vertical="center"/>
    </xf>
    <xf numFmtId="0" fontId="1" fillId="8" borderId="34" xfId="0" applyNumberFormat="1" applyFont="1" applyFill="1" applyBorder="1" applyAlignment="1" applyProtection="1">
      <alignment vertical="center"/>
    </xf>
    <xf numFmtId="0" fontId="2" fillId="7" borderId="28" xfId="0" applyFont="1" applyFill="1" applyBorder="1" applyAlignment="1" applyProtection="1">
      <alignment horizontal="center"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9" borderId="0" xfId="0" applyFont="1" applyFill="1" applyAlignment="1" applyProtection="1">
      <alignment horizontal="center" vertical="center"/>
    </xf>
    <xf numFmtId="0" fontId="1" fillId="9" borderId="0" xfId="0" applyFont="1" applyFill="1" applyAlignment="1" applyProtection="1">
      <alignment vertical="center"/>
    </xf>
    <xf numFmtId="0" fontId="1" fillId="4" borderId="2" xfId="0" applyNumberFormat="1" applyFont="1" applyFill="1" applyBorder="1" applyAlignment="1" applyProtection="1">
      <alignment vertical="center"/>
    </xf>
    <xf numFmtId="0" fontId="2" fillId="7" borderId="37" xfId="0" applyFont="1" applyFill="1" applyBorder="1" applyAlignment="1" applyProtection="1">
      <alignment horizontal="center" vertical="center"/>
    </xf>
    <xf numFmtId="168" fontId="1" fillId="2" borderId="45" xfId="0" applyNumberFormat="1" applyFont="1" applyFill="1" applyBorder="1" applyAlignment="1" applyProtection="1">
      <alignment horizontal="right" vertical="center"/>
    </xf>
    <xf numFmtId="168" fontId="1" fillId="2" borderId="46" xfId="0" applyNumberFormat="1" applyFont="1" applyFill="1" applyBorder="1" applyAlignment="1" applyProtection="1">
      <alignment horizontal="right" vertical="center"/>
    </xf>
    <xf numFmtId="168" fontId="1" fillId="2" borderId="47" xfId="0" applyNumberFormat="1" applyFont="1" applyFill="1" applyBorder="1" applyAlignment="1" applyProtection="1">
      <alignment horizontal="right" vertical="center"/>
    </xf>
    <xf numFmtId="49" fontId="1" fillId="0" borderId="16" xfId="0" applyNumberFormat="1" applyFont="1" applyBorder="1" applyAlignment="1" applyProtection="1">
      <alignment horizontal="left" vertical="center"/>
      <protection locked="0"/>
    </xf>
    <xf numFmtId="168" fontId="1" fillId="2" borderId="49" xfId="0" applyNumberFormat="1" applyFont="1" applyFill="1" applyBorder="1" applyAlignment="1" applyProtection="1">
      <alignment horizontal="right" vertical="center"/>
    </xf>
    <xf numFmtId="171" fontId="1" fillId="0" borderId="17" xfId="0" applyNumberFormat="1" applyFont="1" applyBorder="1" applyAlignment="1" applyProtection="1">
      <alignment horizontal="right" vertical="center"/>
    </xf>
    <xf numFmtId="0" fontId="1" fillId="9" borderId="50" xfId="0" applyFont="1" applyFill="1" applyBorder="1" applyAlignment="1" applyProtection="1">
      <alignment vertical="center"/>
    </xf>
    <xf numFmtId="169" fontId="1" fillId="9" borderId="0" xfId="0" applyNumberFormat="1" applyFont="1" applyFill="1" applyBorder="1" applyAlignment="1" applyProtection="1">
      <alignment horizontal="center" vertical="center"/>
    </xf>
    <xf numFmtId="170" fontId="1" fillId="9" borderId="0" xfId="0" applyNumberFormat="1" applyFont="1" applyFill="1" applyBorder="1" applyAlignment="1" applyProtection="1">
      <alignment horizontal="center" vertical="center"/>
      <protection locked="0"/>
    </xf>
    <xf numFmtId="49" fontId="1" fillId="9" borderId="0" xfId="0" applyNumberFormat="1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vertical="center"/>
      <protection locked="0"/>
    </xf>
    <xf numFmtId="38" fontId="1" fillId="9" borderId="0" xfId="0" applyNumberFormat="1" applyFont="1" applyFill="1" applyBorder="1" applyAlignment="1" applyProtection="1">
      <alignment horizontal="center" vertical="center"/>
      <protection locked="0"/>
    </xf>
    <xf numFmtId="171" fontId="1" fillId="9" borderId="0" xfId="0" applyNumberFormat="1" applyFont="1" applyFill="1" applyBorder="1" applyAlignment="1" applyProtection="1">
      <alignment horizontal="right" vertical="center"/>
    </xf>
    <xf numFmtId="171" fontId="1" fillId="9" borderId="0" xfId="0" applyNumberFormat="1" applyFont="1" applyFill="1" applyBorder="1" applyAlignment="1" applyProtection="1">
      <alignment horizontal="right" vertical="center"/>
      <protection locked="0"/>
    </xf>
    <xf numFmtId="164" fontId="1" fillId="9" borderId="0" xfId="1" applyFont="1" applyFill="1" applyBorder="1" applyAlignment="1" applyProtection="1">
      <alignment horizontal="right" vertical="center"/>
    </xf>
    <xf numFmtId="4" fontId="1" fillId="9" borderId="0" xfId="0" applyNumberFormat="1" applyFont="1" applyFill="1" applyBorder="1" applyAlignment="1" applyProtection="1">
      <alignment vertical="center"/>
      <protection locked="0"/>
    </xf>
    <xf numFmtId="0" fontId="1" fillId="0" borderId="51" xfId="0" applyFont="1" applyBorder="1" applyAlignment="1" applyProtection="1">
      <alignment vertical="center"/>
      <protection locked="0"/>
    </xf>
    <xf numFmtId="0" fontId="1" fillId="0" borderId="21" xfId="0" applyFont="1" applyBorder="1" applyAlignment="1" applyProtection="1">
      <alignment vertical="center"/>
      <protection locked="0"/>
    </xf>
    <xf numFmtId="0" fontId="1" fillId="0" borderId="20" xfId="0" applyFont="1" applyBorder="1" applyAlignment="1" applyProtection="1">
      <alignment horizontal="left" vertical="center"/>
      <protection locked="0"/>
    </xf>
    <xf numFmtId="171" fontId="1" fillId="0" borderId="48" xfId="0" applyNumberFormat="1" applyFont="1" applyBorder="1" applyAlignment="1" applyProtection="1">
      <alignment horizontal="right" vertical="center"/>
    </xf>
    <xf numFmtId="4" fontId="1" fillId="9" borderId="0" xfId="0" applyNumberFormat="1" applyFont="1" applyFill="1" applyAlignment="1" applyProtection="1">
      <alignment vertical="center"/>
    </xf>
    <xf numFmtId="0" fontId="1" fillId="4" borderId="1" xfId="0" applyNumberFormat="1" applyFont="1" applyFill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vertical="center"/>
    </xf>
    <xf numFmtId="4" fontId="1" fillId="9" borderId="0" xfId="0" applyNumberFormat="1" applyFont="1" applyFill="1" applyBorder="1" applyAlignment="1" applyProtection="1">
      <alignment vertical="center"/>
    </xf>
    <xf numFmtId="0" fontId="1" fillId="2" borderId="23" xfId="0" applyFont="1" applyFill="1" applyBorder="1" applyAlignment="1" applyProtection="1">
      <alignment horizontal="center" vertical="center" wrapText="1"/>
    </xf>
    <xf numFmtId="0" fontId="1" fillId="2" borderId="38" xfId="0" applyFont="1" applyFill="1" applyBorder="1" applyAlignment="1" applyProtection="1">
      <alignment horizontal="center" vertical="center" wrapText="1"/>
    </xf>
    <xf numFmtId="0" fontId="1" fillId="2" borderId="39" xfId="0" applyFont="1" applyFill="1" applyBorder="1" applyAlignment="1" applyProtection="1">
      <alignment horizontal="center" vertical="center" wrapText="1"/>
    </xf>
    <xf numFmtId="0" fontId="1" fillId="2" borderId="40" xfId="0" applyFont="1" applyFill="1" applyBorder="1" applyAlignment="1" applyProtection="1">
      <alignment horizontal="center" vertical="center" wrapText="1"/>
    </xf>
    <xf numFmtId="0" fontId="1" fillId="6" borderId="31" xfId="0" applyNumberFormat="1" applyFont="1" applyFill="1" applyBorder="1" applyAlignment="1" applyProtection="1">
      <alignment horizontal="center" vertical="center"/>
    </xf>
    <xf numFmtId="0" fontId="1" fillId="6" borderId="10" xfId="0" applyNumberFormat="1" applyFont="1" applyFill="1" applyBorder="1" applyAlignment="1" applyProtection="1">
      <alignment horizontal="center" vertical="center"/>
    </xf>
    <xf numFmtId="0" fontId="2" fillId="7" borderId="52" xfId="0" applyFont="1" applyFill="1" applyBorder="1" applyAlignment="1" applyProtection="1">
      <alignment horizontal="center" vertical="center" wrapText="1"/>
    </xf>
    <xf numFmtId="0" fontId="2" fillId="7" borderId="37" xfId="0" applyFont="1" applyFill="1" applyBorder="1" applyAlignment="1" applyProtection="1">
      <alignment horizontal="center" vertical="center" wrapText="1"/>
    </xf>
    <xf numFmtId="0" fontId="2" fillId="7" borderId="28" xfId="0" applyFont="1" applyFill="1" applyBorder="1" applyAlignment="1" applyProtection="1">
      <alignment horizontal="center" vertical="center" wrapText="1"/>
    </xf>
    <xf numFmtId="0" fontId="2" fillId="7" borderId="11" xfId="0" applyFont="1" applyFill="1" applyBorder="1" applyAlignment="1" applyProtection="1">
      <alignment horizontal="center" vertical="center" wrapText="1"/>
    </xf>
    <xf numFmtId="0" fontId="2" fillId="7" borderId="11" xfId="0" applyFont="1" applyFill="1" applyBorder="1" applyAlignment="1" applyProtection="1">
      <alignment horizontal="center" vertical="center"/>
    </xf>
    <xf numFmtId="0" fontId="2" fillId="7" borderId="12" xfId="0" applyFont="1" applyFill="1" applyBorder="1" applyAlignment="1" applyProtection="1">
      <alignment horizontal="center" vertical="center" wrapText="1"/>
    </xf>
    <xf numFmtId="4" fontId="1" fillId="0" borderId="40" xfId="0" applyNumberFormat="1" applyFont="1" applyBorder="1" applyAlignment="1" applyProtection="1">
      <alignment horizontal="center" vertical="center" wrapText="1"/>
    </xf>
    <xf numFmtId="4" fontId="1" fillId="0" borderId="24" xfId="0" applyNumberFormat="1" applyFont="1" applyBorder="1" applyAlignment="1" applyProtection="1">
      <alignment horizontal="center" vertical="center" wrapText="1"/>
    </xf>
    <xf numFmtId="0" fontId="1" fillId="2" borderId="43" xfId="0" applyFont="1" applyFill="1" applyBorder="1" applyAlignment="1" applyProtection="1">
      <alignment horizontal="center" vertical="center" wrapText="1"/>
    </xf>
    <xf numFmtId="0" fontId="1" fillId="2" borderId="29" xfId="0" applyFont="1" applyFill="1" applyBorder="1" applyAlignment="1" applyProtection="1">
      <alignment horizontal="center" vertical="center" wrapText="1"/>
    </xf>
    <xf numFmtId="49" fontId="2" fillId="4" borderId="25" xfId="0" applyNumberFormat="1" applyFont="1" applyFill="1" applyBorder="1" applyAlignment="1" applyProtection="1">
      <alignment horizontal="left" vertical="center"/>
    </xf>
    <xf numFmtId="49" fontId="2" fillId="4" borderId="25" xfId="0" applyNumberFormat="1" applyFont="1" applyFill="1" applyBorder="1" applyAlignment="1" applyProtection="1">
      <alignment horizontal="left" vertical="center"/>
      <protection locked="0"/>
    </xf>
    <xf numFmtId="49" fontId="2" fillId="4" borderId="1" xfId="0" applyNumberFormat="1" applyFont="1" applyFill="1" applyBorder="1" applyAlignment="1" applyProtection="1">
      <alignment horizontal="left" vertical="center"/>
    </xf>
    <xf numFmtId="0" fontId="1" fillId="2" borderId="53" xfId="0" applyFont="1" applyFill="1" applyBorder="1" applyAlignment="1" applyProtection="1">
      <alignment horizontal="center" vertical="center" wrapText="1"/>
    </xf>
    <xf numFmtId="0" fontId="1" fillId="2" borderId="54" xfId="0" applyFont="1" applyFill="1" applyBorder="1" applyAlignment="1" applyProtection="1">
      <alignment horizontal="center" vertical="center" wrapText="1"/>
    </xf>
    <xf numFmtId="0" fontId="2" fillId="5" borderId="26" xfId="0" applyNumberFormat="1" applyFont="1" applyFill="1" applyBorder="1" applyAlignment="1" applyProtection="1">
      <alignment horizontal="center" vertical="center"/>
    </xf>
    <xf numFmtId="0" fontId="1" fillId="2" borderId="41" xfId="0" applyFont="1" applyFill="1" applyBorder="1" applyAlignment="1" applyProtection="1">
      <alignment horizontal="center" vertical="center" wrapText="1"/>
    </xf>
    <xf numFmtId="0" fontId="1" fillId="2" borderId="44" xfId="0" applyFont="1" applyFill="1" applyBorder="1" applyAlignment="1" applyProtection="1">
      <alignment horizontal="center" vertical="center" wrapText="1"/>
    </xf>
    <xf numFmtId="0" fontId="2" fillId="7" borderId="35" xfId="0" applyFont="1" applyFill="1" applyBorder="1" applyAlignment="1" applyProtection="1">
      <alignment horizontal="center" vertical="center"/>
    </xf>
    <xf numFmtId="0" fontId="2" fillId="7" borderId="36" xfId="0" applyFont="1" applyFill="1" applyBorder="1" applyAlignment="1" applyProtection="1">
      <alignment horizontal="center" vertical="center"/>
    </xf>
    <xf numFmtId="0" fontId="2" fillId="3" borderId="42" xfId="0" applyFont="1" applyFill="1" applyBorder="1" applyAlignment="1" applyProtection="1">
      <alignment horizontal="center" vertical="center" wrapText="1"/>
    </xf>
    <xf numFmtId="0" fontId="2" fillId="3" borderId="30" xfId="0" applyFont="1" applyFill="1" applyBorder="1" applyAlignment="1" applyProtection="1">
      <alignment horizontal="center" vertical="center" wrapText="1"/>
    </xf>
    <xf numFmtId="172" fontId="2" fillId="0" borderId="55" xfId="0" applyNumberFormat="1" applyFont="1" applyBorder="1" applyAlignment="1" applyProtection="1">
      <alignment horizontal="center" vertical="center" wrapText="1"/>
    </xf>
    <xf numFmtId="172" fontId="2" fillId="0" borderId="56" xfId="0" applyNumberFormat="1" applyFont="1" applyBorder="1" applyAlignment="1" applyProtection="1">
      <alignment horizontal="center" vertical="center" wrapText="1"/>
    </xf>
    <xf numFmtId="172" fontId="2" fillId="0" borderId="57" xfId="0" applyNumberFormat="1" applyFont="1" applyBorder="1" applyAlignment="1" applyProtection="1">
      <alignment horizontal="center" vertical="center" wrapText="1"/>
    </xf>
    <xf numFmtId="0" fontId="2" fillId="0" borderId="58" xfId="0" applyFont="1" applyBorder="1" applyAlignment="1" applyProtection="1">
      <alignment horizontal="right" vertical="center" wrapText="1"/>
    </xf>
    <xf numFmtId="40" fontId="2" fillId="0" borderId="58" xfId="0" applyNumberFormat="1" applyFont="1" applyBorder="1" applyAlignment="1" applyProtection="1">
      <alignment vertical="center"/>
    </xf>
    <xf numFmtId="0" fontId="2" fillId="0" borderId="58" xfId="0" applyFont="1" applyBorder="1" applyAlignment="1" applyProtection="1">
      <alignment vertical="center"/>
    </xf>
    <xf numFmtId="0" fontId="2" fillId="0" borderId="58" xfId="0" applyFont="1" applyBorder="1" applyAlignment="1" applyProtection="1">
      <alignment horizontal="right" vertical="center"/>
    </xf>
    <xf numFmtId="173" fontId="2" fillId="0" borderId="0" xfId="0" applyNumberFormat="1" applyFont="1" applyAlignment="1" applyProtection="1">
      <alignment vertical="center"/>
    </xf>
    <xf numFmtId="173" fontId="2" fillId="0" borderId="0" xfId="0" applyNumberFormat="1" applyFont="1" applyBorder="1" applyAlignment="1" applyProtection="1">
      <alignment vertical="center"/>
    </xf>
    <xf numFmtId="172" fontId="2" fillId="0" borderId="0" xfId="0" applyNumberFormat="1" applyFont="1" applyAlignment="1" applyProtection="1">
      <alignment vertical="center"/>
    </xf>
    <xf numFmtId="172" fontId="2" fillId="0" borderId="0" xfId="0" applyNumberFormat="1" applyFont="1" applyBorder="1" applyAlignment="1" applyProtection="1">
      <alignment vertical="center"/>
    </xf>
    <xf numFmtId="166" fontId="11" fillId="5" borderId="7" xfId="0" applyNumberFormat="1" applyFont="1" applyFill="1" applyBorder="1" applyAlignment="1" applyProtection="1">
      <alignment vertical="center"/>
    </xf>
    <xf numFmtId="173" fontId="11" fillId="0" borderId="0" xfId="0" applyNumberFormat="1" applyFont="1" applyBorder="1" applyAlignment="1" applyProtection="1">
      <alignment vertical="center"/>
    </xf>
    <xf numFmtId="172" fontId="11" fillId="0" borderId="0" xfId="0" applyNumberFormat="1" applyFont="1" applyBorder="1" applyAlignment="1" applyProtection="1">
      <alignment vertical="center"/>
    </xf>
  </cellXfs>
  <cellStyles count="2">
    <cellStyle name="Euro" xfId="1"/>
    <cellStyle name="Normal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view="pageBreakPreview" zoomScale="50" zoomScaleSheetLayoutView="50" workbookViewId="0">
      <pane ySplit="5" topLeftCell="A6" activePane="bottomLeft" state="frozen"/>
      <selection pane="bottomLeft" activeCell="P17" activeCellId="1" sqref="P15 P17"/>
    </sheetView>
  </sheetViews>
  <sheetFormatPr defaultRowHeight="18.75"/>
  <cols>
    <col min="1" max="1" width="6.7109375" style="1" customWidth="1"/>
    <col min="2" max="2" width="19.42578125" style="2" customWidth="1"/>
    <col min="3" max="3" width="29.5703125" style="2" bestFit="1" customWidth="1"/>
    <col min="4" max="4" width="36" style="2" customWidth="1"/>
    <col min="5" max="5" width="28.7109375" style="2" customWidth="1"/>
    <col min="6" max="6" width="39.42578125" style="2" customWidth="1"/>
    <col min="7" max="7" width="30.5703125" style="2" customWidth="1"/>
    <col min="8" max="8" width="41.140625" style="2" customWidth="1"/>
    <col min="9" max="10" width="26.42578125" style="2" customWidth="1"/>
    <col min="11" max="11" width="24.140625" style="2" customWidth="1"/>
    <col min="12" max="12" width="22.140625" style="2" customWidth="1"/>
    <col min="13" max="13" width="25.5703125" style="2" customWidth="1"/>
    <col min="14" max="17" width="19.85546875" style="2" customWidth="1"/>
    <col min="18" max="18" width="19.85546875" style="3" customWidth="1"/>
    <col min="19" max="19" width="8.5703125" style="2" customWidth="1"/>
    <col min="20" max="16384" width="9.140625" style="2"/>
  </cols>
  <sheetData>
    <row r="1" spans="1:19" s="8" customFormat="1" ht="35.25" customHeight="1">
      <c r="A1" s="4"/>
      <c r="B1" s="91" t="s">
        <v>27</v>
      </c>
      <c r="C1" s="91"/>
      <c r="D1" s="91"/>
      <c r="E1" s="92" t="s">
        <v>36</v>
      </c>
      <c r="F1" s="92"/>
      <c r="G1" s="40">
        <v>42125</v>
      </c>
      <c r="H1" s="39" t="s">
        <v>64</v>
      </c>
      <c r="L1" s="8" t="s">
        <v>2</v>
      </c>
      <c r="M1" s="3">
        <f>+P1-N7</f>
        <v>0</v>
      </c>
      <c r="N1" s="5" t="s">
        <v>19</v>
      </c>
      <c r="O1" s="6"/>
      <c r="P1" s="7">
        <f>SUM(H7:M7)</f>
        <v>3916.71</v>
      </c>
      <c r="Q1" s="112">
        <f>SUM(P11:P20)</f>
        <v>2641.7400000000002</v>
      </c>
    </row>
    <row r="2" spans="1:19" s="8" customFormat="1" ht="35.25" customHeight="1">
      <c r="A2" s="4"/>
      <c r="B2" s="93" t="s">
        <v>5</v>
      </c>
      <c r="C2" s="93"/>
      <c r="D2" s="93"/>
      <c r="E2" s="92"/>
      <c r="F2" s="92"/>
      <c r="G2" s="9"/>
      <c r="H2" s="9"/>
      <c r="N2" s="10" t="s">
        <v>25</v>
      </c>
      <c r="O2" s="11"/>
      <c r="P2" s="12"/>
      <c r="Q2" s="112"/>
    </row>
    <row r="3" spans="1:19" s="8" customFormat="1" ht="35.25" customHeight="1">
      <c r="A3" s="4"/>
      <c r="B3" s="93" t="s">
        <v>6</v>
      </c>
      <c r="C3" s="93"/>
      <c r="D3" s="93"/>
      <c r="E3" s="92" t="s">
        <v>1</v>
      </c>
      <c r="F3" s="92"/>
      <c r="N3" s="10" t="s">
        <v>24</v>
      </c>
      <c r="O3" s="11"/>
      <c r="P3" s="12">
        <f>+O7</f>
        <v>810.11000000000013</v>
      </c>
      <c r="Q3" s="113">
        <f>SUM(P12:P14,P19)</f>
        <v>549.5100000000001</v>
      </c>
      <c r="R3" s="14"/>
    </row>
    <row r="4" spans="1:19" s="8" customFormat="1" ht="35.25" customHeight="1" thickBot="1">
      <c r="A4" s="4"/>
      <c r="E4" s="14"/>
      <c r="F4" s="14"/>
      <c r="G4" s="10" t="s">
        <v>23</v>
      </c>
      <c r="H4" s="21">
        <v>1</v>
      </c>
      <c r="I4" s="15"/>
      <c r="J4" s="15"/>
      <c r="K4" s="15"/>
      <c r="L4" s="2"/>
      <c r="M4" s="2"/>
      <c r="N4" s="16"/>
      <c r="O4" s="17"/>
      <c r="P4" s="18"/>
      <c r="Q4" s="113"/>
      <c r="R4" s="14"/>
    </row>
    <row r="5" spans="1:19" s="8" customFormat="1" ht="46.5" customHeight="1" thickTop="1" thickBot="1">
      <c r="A5" s="4"/>
      <c r="B5" s="19" t="s">
        <v>7</v>
      </c>
      <c r="C5" s="48"/>
      <c r="D5" s="20"/>
      <c r="E5" s="45">
        <v>9</v>
      </c>
      <c r="F5" s="14"/>
      <c r="G5" s="72" t="s">
        <v>34</v>
      </c>
      <c r="H5" s="21">
        <v>1.1100000000000001</v>
      </c>
      <c r="N5" s="96" t="s">
        <v>26</v>
      </c>
      <c r="O5" s="96"/>
      <c r="P5" s="22">
        <f>P1-P2-P3</f>
        <v>3106.6</v>
      </c>
      <c r="Q5" s="113">
        <f>Q1-Q3</f>
        <v>2092.23</v>
      </c>
      <c r="R5" s="14"/>
    </row>
    <row r="6" spans="1:19" s="8" customFormat="1" ht="43.5" customHeight="1" thickTop="1" thickBot="1">
      <c r="A6" s="4"/>
      <c r="B6" s="23" t="s">
        <v>32</v>
      </c>
      <c r="C6" s="23"/>
      <c r="D6" s="23"/>
      <c r="E6" s="14"/>
      <c r="F6" s="14"/>
      <c r="G6" s="72" t="s">
        <v>35</v>
      </c>
      <c r="H6" s="24">
        <v>11.11</v>
      </c>
      <c r="R6" s="13"/>
      <c r="S6" s="14"/>
    </row>
    <row r="7" spans="1:19" s="8" customFormat="1" ht="27" customHeight="1" thickBot="1">
      <c r="A7" s="41"/>
      <c r="B7" s="42"/>
      <c r="C7" s="42"/>
      <c r="D7" s="43" t="s">
        <v>31</v>
      </c>
      <c r="E7" s="99" t="s">
        <v>9</v>
      </c>
      <c r="F7" s="100"/>
      <c r="G7" s="25">
        <f>SUM(G11:G20)</f>
        <v>0</v>
      </c>
      <c r="H7" s="25">
        <f>SUM(H11:H20)</f>
        <v>0</v>
      </c>
      <c r="I7" s="50">
        <f>SUM(I11:I20)</f>
        <v>0</v>
      </c>
      <c r="J7" s="54">
        <f>SUM(J11:J20)</f>
        <v>596.4</v>
      </c>
      <c r="K7" s="51">
        <f>SUM(K11:K20)</f>
        <v>3301.41</v>
      </c>
      <c r="L7" s="51">
        <f>SUM(L11:L20)</f>
        <v>0</v>
      </c>
      <c r="M7" s="51">
        <f>SUM(M11:M20)</f>
        <v>18.899999999999999</v>
      </c>
      <c r="N7" s="51">
        <f>SUM(N11:N20)</f>
        <v>3916.71</v>
      </c>
      <c r="O7" s="52">
        <f>SUM(O11:O20)</f>
        <v>810.11000000000013</v>
      </c>
      <c r="P7" s="13"/>
    </row>
    <row r="8" spans="1:19" ht="36" customHeight="1" thickTop="1" thickBot="1">
      <c r="A8" s="79"/>
      <c r="B8" s="49"/>
      <c r="C8" s="81" t="s">
        <v>21</v>
      </c>
      <c r="D8" s="84" t="s">
        <v>14</v>
      </c>
      <c r="E8" s="85" t="s">
        <v>10</v>
      </c>
      <c r="F8" s="86" t="s">
        <v>33</v>
      </c>
      <c r="G8" s="75" t="s">
        <v>11</v>
      </c>
      <c r="H8" s="76" t="s">
        <v>12</v>
      </c>
      <c r="I8" s="89" t="s">
        <v>13</v>
      </c>
      <c r="J8" s="89" t="s">
        <v>15</v>
      </c>
      <c r="K8" s="89" t="s">
        <v>16</v>
      </c>
      <c r="L8" s="97" t="s">
        <v>17</v>
      </c>
      <c r="M8" s="98"/>
      <c r="N8" s="101" t="s">
        <v>19</v>
      </c>
      <c r="O8" s="87" t="s">
        <v>20</v>
      </c>
      <c r="P8" s="103" t="s">
        <v>62</v>
      </c>
      <c r="R8" s="2"/>
    </row>
    <row r="9" spans="1:19" ht="36" customHeight="1" thickTop="1" thickBot="1">
      <c r="A9" s="80"/>
      <c r="B9" s="49" t="s">
        <v>8</v>
      </c>
      <c r="C9" s="82"/>
      <c r="D9" s="85"/>
      <c r="E9" s="85"/>
      <c r="F9" s="86"/>
      <c r="G9" s="75"/>
      <c r="H9" s="77"/>
      <c r="I9" s="90" t="s">
        <v>4</v>
      </c>
      <c r="J9" s="90"/>
      <c r="K9" s="90" t="s">
        <v>3</v>
      </c>
      <c r="L9" s="89" t="s">
        <v>18</v>
      </c>
      <c r="M9" s="94" t="s">
        <v>22</v>
      </c>
      <c r="N9" s="102"/>
      <c r="O9" s="88"/>
      <c r="P9" s="104"/>
      <c r="R9" s="2"/>
    </row>
    <row r="10" spans="1:19" ht="37.5" customHeight="1" thickTop="1" thickBot="1">
      <c r="A10" s="80"/>
      <c r="B10" s="44"/>
      <c r="C10" s="83"/>
      <c r="D10" s="85"/>
      <c r="E10" s="85"/>
      <c r="F10" s="86"/>
      <c r="G10" s="26" t="s">
        <v>0</v>
      </c>
      <c r="H10" s="78"/>
      <c r="I10" s="90"/>
      <c r="J10" s="90"/>
      <c r="K10" s="90"/>
      <c r="L10" s="90"/>
      <c r="M10" s="95"/>
      <c r="N10" s="102"/>
      <c r="O10" s="88"/>
      <c r="P10" s="105"/>
      <c r="R10" s="2"/>
    </row>
    <row r="11" spans="1:19" ht="30" customHeight="1" thickTop="1">
      <c r="A11" s="27">
        <v>1</v>
      </c>
      <c r="B11" s="38">
        <v>42132</v>
      </c>
      <c r="C11" s="29" t="s">
        <v>43</v>
      </c>
      <c r="D11" s="29" t="s">
        <v>44</v>
      </c>
      <c r="E11" s="53"/>
      <c r="F11" s="53" t="s">
        <v>38</v>
      </c>
      <c r="G11" s="67"/>
      <c r="H11" s="70">
        <f>IF($E$3="si",($H$5/$H$6*G11),IF($E$3="no",G11*$H$4,0))</f>
        <v>0</v>
      </c>
      <c r="I11" s="55"/>
      <c r="J11" s="55"/>
      <c r="K11" s="30">
        <v>10</v>
      </c>
      <c r="L11" s="31"/>
      <c r="M11" s="32"/>
      <c r="N11" s="33">
        <f>SUM(H11:M11)</f>
        <v>10</v>
      </c>
      <c r="O11" s="34"/>
      <c r="P11" s="106">
        <v>6.7</v>
      </c>
      <c r="R11" s="2"/>
    </row>
    <row r="12" spans="1:19" ht="30" customHeight="1">
      <c r="A12" s="35">
        <v>2</v>
      </c>
      <c r="B12" s="38">
        <v>42132</v>
      </c>
      <c r="C12" s="29" t="s">
        <v>43</v>
      </c>
      <c r="D12" s="29" t="s">
        <v>44</v>
      </c>
      <c r="E12" s="53"/>
      <c r="F12" s="53" t="s">
        <v>38</v>
      </c>
      <c r="G12" s="68"/>
      <c r="H12" s="70">
        <f>IF($E$3="si",($H$5/$H$6*G12),IF($E$3="no",G12*$H$4,0))</f>
        <v>0</v>
      </c>
      <c r="I12" s="55"/>
      <c r="J12" s="55"/>
      <c r="K12" s="30">
        <v>5.75</v>
      </c>
      <c r="L12" s="31"/>
      <c r="M12" s="32"/>
      <c r="N12" s="33">
        <f>SUM(H12:M12)</f>
        <v>5.75</v>
      </c>
      <c r="O12" s="36">
        <v>5.75</v>
      </c>
      <c r="P12" s="106">
        <v>3.88</v>
      </c>
      <c r="R12" s="2"/>
    </row>
    <row r="13" spans="1:19" ht="30" customHeight="1">
      <c r="A13" s="35">
        <v>3</v>
      </c>
      <c r="B13" s="38">
        <v>42143</v>
      </c>
      <c r="C13" s="29" t="s">
        <v>45</v>
      </c>
      <c r="D13" s="29" t="s">
        <v>46</v>
      </c>
      <c r="E13" s="53"/>
      <c r="F13" s="53" t="s">
        <v>38</v>
      </c>
      <c r="G13" s="68"/>
      <c r="H13" s="70">
        <f t="shared" ref="H13:H20" si="0">IF($E$3="si",($H$5/$H$6*G13),IF($E$3="no",G13*$H$4,0))</f>
        <v>0</v>
      </c>
      <c r="I13" s="55"/>
      <c r="J13" s="55"/>
      <c r="K13" s="30">
        <v>238.96</v>
      </c>
      <c r="L13" s="31"/>
      <c r="M13" s="32"/>
      <c r="N13" s="33">
        <f>SUM(H13:M13)</f>
        <v>238.96</v>
      </c>
      <c r="O13" s="36">
        <v>238.96</v>
      </c>
      <c r="P13" s="107">
        <v>162.55000000000001</v>
      </c>
      <c r="R13" s="2"/>
    </row>
    <row r="14" spans="1:19" ht="30" customHeight="1">
      <c r="A14" s="35">
        <v>4</v>
      </c>
      <c r="B14" s="38">
        <v>42144</v>
      </c>
      <c r="C14" s="29" t="s">
        <v>47</v>
      </c>
      <c r="D14" s="29" t="s">
        <v>48</v>
      </c>
      <c r="E14" s="53"/>
      <c r="F14" s="53" t="s">
        <v>38</v>
      </c>
      <c r="G14" s="68"/>
      <c r="H14" s="70">
        <f t="shared" si="0"/>
        <v>0</v>
      </c>
      <c r="I14" s="55"/>
      <c r="J14" s="55">
        <v>554.70000000000005</v>
      </c>
      <c r="K14" s="30"/>
      <c r="L14" s="31"/>
      <c r="M14" s="32"/>
      <c r="N14" s="33">
        <f t="shared" ref="N14:N18" si="1">SUM(H14:M14)</f>
        <v>554.70000000000005</v>
      </c>
      <c r="O14" s="36">
        <v>554.70000000000005</v>
      </c>
      <c r="P14" s="108">
        <v>375.74</v>
      </c>
      <c r="R14" s="2"/>
    </row>
    <row r="15" spans="1:19" ht="30" customHeight="1">
      <c r="A15" s="35">
        <v>5</v>
      </c>
      <c r="B15" s="38">
        <v>42144</v>
      </c>
      <c r="C15" s="29" t="s">
        <v>49</v>
      </c>
      <c r="D15" s="29" t="s">
        <v>37</v>
      </c>
      <c r="E15" s="53"/>
      <c r="F15" s="53" t="s">
        <v>38</v>
      </c>
      <c r="G15" s="68"/>
      <c r="H15" s="70">
        <f t="shared" si="0"/>
        <v>0</v>
      </c>
      <c r="I15" s="55"/>
      <c r="J15" s="55">
        <v>24.3</v>
      </c>
      <c r="K15" s="30"/>
      <c r="L15" s="31"/>
      <c r="M15" s="32"/>
      <c r="N15" s="33">
        <f t="shared" si="1"/>
        <v>24.3</v>
      </c>
      <c r="O15" s="36"/>
      <c r="P15" s="109">
        <v>16.36</v>
      </c>
      <c r="R15" s="2"/>
    </row>
    <row r="16" spans="1:19" ht="30" customHeight="1">
      <c r="A16" s="35">
        <v>6</v>
      </c>
      <c r="B16" s="38">
        <v>42144</v>
      </c>
      <c r="C16" s="29" t="s">
        <v>49</v>
      </c>
      <c r="D16" s="29" t="s">
        <v>40</v>
      </c>
      <c r="E16" s="53"/>
      <c r="F16" s="53" t="s">
        <v>38</v>
      </c>
      <c r="G16" s="68"/>
      <c r="H16" s="70">
        <f t="shared" si="0"/>
        <v>0</v>
      </c>
      <c r="I16" s="55"/>
      <c r="J16" s="55"/>
      <c r="K16" s="30"/>
      <c r="L16" s="31"/>
      <c r="M16" s="32">
        <v>1.5</v>
      </c>
      <c r="N16" s="33">
        <f t="shared" si="1"/>
        <v>1.5</v>
      </c>
      <c r="O16" s="36"/>
      <c r="P16" s="108">
        <v>1.01</v>
      </c>
      <c r="R16" s="2"/>
    </row>
    <row r="17" spans="1:18" ht="30" customHeight="1">
      <c r="A17" s="35">
        <v>7</v>
      </c>
      <c r="B17" s="38">
        <v>42146</v>
      </c>
      <c r="C17" s="29" t="s">
        <v>49</v>
      </c>
      <c r="D17" s="29" t="s">
        <v>37</v>
      </c>
      <c r="E17" s="53"/>
      <c r="F17" s="53" t="s">
        <v>38</v>
      </c>
      <c r="G17" s="68"/>
      <c r="H17" s="70">
        <f t="shared" si="0"/>
        <v>0</v>
      </c>
      <c r="I17" s="55"/>
      <c r="J17" s="55">
        <v>17.399999999999999</v>
      </c>
      <c r="K17" s="30"/>
      <c r="L17" s="31"/>
      <c r="M17" s="32">
        <v>17.399999999999999</v>
      </c>
      <c r="N17" s="33">
        <f t="shared" si="1"/>
        <v>34.799999999999997</v>
      </c>
      <c r="O17" s="36"/>
      <c r="P17" s="108">
        <v>23.44</v>
      </c>
      <c r="R17" s="2"/>
    </row>
    <row r="18" spans="1:18" ht="30" customHeight="1">
      <c r="A18" s="35">
        <v>8</v>
      </c>
      <c r="B18" s="28">
        <v>42148</v>
      </c>
      <c r="C18" s="29" t="s">
        <v>56</v>
      </c>
      <c r="D18" s="29" t="s">
        <v>55</v>
      </c>
      <c r="E18" s="53"/>
      <c r="F18" s="53" t="s">
        <v>38</v>
      </c>
      <c r="G18" s="68"/>
      <c r="H18" s="70">
        <f t="shared" si="0"/>
        <v>0</v>
      </c>
      <c r="I18" s="55"/>
      <c r="J18" s="55"/>
      <c r="K18" s="30">
        <v>3036</v>
      </c>
      <c r="L18" s="31"/>
      <c r="M18" s="31"/>
      <c r="N18" s="33">
        <f t="shared" si="1"/>
        <v>3036</v>
      </c>
      <c r="O18" s="36"/>
      <c r="P18" s="108">
        <v>2044.72</v>
      </c>
      <c r="R18" s="2"/>
    </row>
    <row r="19" spans="1:18" ht="30" customHeight="1">
      <c r="A19" s="35">
        <v>9</v>
      </c>
      <c r="B19" s="28">
        <v>42150</v>
      </c>
      <c r="C19" s="29" t="s">
        <v>57</v>
      </c>
      <c r="D19" s="37" t="s">
        <v>58</v>
      </c>
      <c r="E19" s="53"/>
      <c r="F19" s="53" t="s">
        <v>38</v>
      </c>
      <c r="G19" s="69"/>
      <c r="H19" s="70">
        <f t="shared" si="0"/>
        <v>0</v>
      </c>
      <c r="I19" s="55"/>
      <c r="J19" s="55"/>
      <c r="K19" s="30">
        <v>10.7</v>
      </c>
      <c r="L19" s="31"/>
      <c r="M19" s="31"/>
      <c r="N19" s="33">
        <f t="shared" ref="N19:N20" si="2">SUM(H19:M19)</f>
        <v>10.7</v>
      </c>
      <c r="O19" s="36">
        <v>10.7</v>
      </c>
      <c r="P19" s="108">
        <v>7.34</v>
      </c>
      <c r="R19" s="2"/>
    </row>
    <row r="20" spans="1:18" ht="30" customHeight="1">
      <c r="A20" s="35">
        <v>10</v>
      </c>
      <c r="B20" s="28"/>
      <c r="C20" s="29"/>
      <c r="D20" s="37"/>
      <c r="E20" s="53"/>
      <c r="F20" s="53"/>
      <c r="G20" s="69"/>
      <c r="H20" s="70">
        <f t="shared" si="0"/>
        <v>0</v>
      </c>
      <c r="I20" s="55"/>
      <c r="J20" s="55"/>
      <c r="K20" s="30"/>
      <c r="L20" s="31"/>
      <c r="M20" s="31"/>
      <c r="N20" s="33">
        <f t="shared" si="2"/>
        <v>0</v>
      </c>
      <c r="O20" s="36"/>
      <c r="P20" s="108"/>
      <c r="R20" s="2"/>
    </row>
    <row r="21" spans="1:18">
      <c r="P21" s="73"/>
    </row>
    <row r="22" spans="1:18">
      <c r="A22" s="46"/>
      <c r="B22" s="47"/>
      <c r="C22" s="47"/>
      <c r="D22" s="47"/>
      <c r="E22" s="47"/>
      <c r="F22" s="47"/>
      <c r="G22" s="47"/>
      <c r="H22" s="47"/>
      <c r="I22" s="47"/>
      <c r="J22" s="71"/>
      <c r="K22" s="71"/>
      <c r="L22" s="47"/>
      <c r="M22" s="47"/>
      <c r="N22" s="47"/>
      <c r="O22" s="47"/>
      <c r="P22" s="74"/>
      <c r="Q22" s="3"/>
    </row>
    <row r="23" spans="1:18">
      <c r="A23" s="57"/>
      <c r="B23" s="58"/>
      <c r="C23" s="59"/>
      <c r="D23" s="60"/>
      <c r="E23" s="60"/>
      <c r="F23" s="61"/>
      <c r="G23" s="62"/>
      <c r="H23" s="63"/>
      <c r="I23" s="64"/>
      <c r="J23" s="71"/>
      <c r="K23" s="71"/>
      <c r="L23" s="64"/>
      <c r="M23" s="64"/>
      <c r="N23" s="65"/>
      <c r="O23" s="66"/>
      <c r="P23" s="71"/>
      <c r="Q23" s="3"/>
    </row>
    <row r="24" spans="1:18">
      <c r="A24" s="46"/>
      <c r="B24" s="56" t="s">
        <v>28</v>
      </c>
      <c r="C24" s="56"/>
      <c r="D24" s="56"/>
      <c r="E24" s="47"/>
      <c r="F24" s="47"/>
      <c r="G24" s="56" t="s">
        <v>29</v>
      </c>
      <c r="H24" s="56"/>
      <c r="I24" s="56"/>
      <c r="J24" s="71"/>
      <c r="K24" s="71"/>
      <c r="L24" s="56" t="s">
        <v>30</v>
      </c>
      <c r="M24" s="56"/>
      <c r="N24" s="56"/>
      <c r="O24" s="47"/>
      <c r="P24" s="71"/>
      <c r="Q24" s="3"/>
    </row>
    <row r="25" spans="1:18">
      <c r="A25" s="46"/>
      <c r="B25" s="47"/>
      <c r="C25" s="47"/>
      <c r="D25" s="47"/>
      <c r="E25" s="47"/>
      <c r="F25" s="47"/>
      <c r="G25" s="47"/>
      <c r="H25" s="47"/>
      <c r="I25" s="47"/>
      <c r="J25" s="71"/>
      <c r="K25" s="71"/>
      <c r="L25" s="47"/>
      <c r="M25" s="47"/>
      <c r="N25" s="47"/>
      <c r="O25" s="47"/>
      <c r="P25" s="71"/>
      <c r="Q25" s="3"/>
    </row>
    <row r="26" spans="1:18">
      <c r="A26" s="46"/>
      <c r="B26" s="47"/>
      <c r="C26" s="47"/>
      <c r="D26" s="47"/>
      <c r="E26" s="47"/>
      <c r="F26" s="47"/>
      <c r="G26" s="47"/>
      <c r="H26" s="47"/>
      <c r="I26" s="47"/>
      <c r="J26" s="71"/>
      <c r="K26" s="71"/>
      <c r="L26" s="47"/>
      <c r="M26" s="47"/>
      <c r="N26" s="47"/>
      <c r="O26" s="47"/>
      <c r="P26" s="71"/>
      <c r="Q26" s="3"/>
    </row>
  </sheetData>
  <mergeCells count="24">
    <mergeCell ref="P8:P10"/>
    <mergeCell ref="O8:O10"/>
    <mergeCell ref="J8:J10"/>
    <mergeCell ref="B1:D1"/>
    <mergeCell ref="E1:F1"/>
    <mergeCell ref="B2:D2"/>
    <mergeCell ref="E2:F2"/>
    <mergeCell ref="M9:M10"/>
    <mergeCell ref="N5:O5"/>
    <mergeCell ref="B3:D3"/>
    <mergeCell ref="E3:F3"/>
    <mergeCell ref="I8:I10"/>
    <mergeCell ref="L8:M8"/>
    <mergeCell ref="K8:K10"/>
    <mergeCell ref="E7:F7"/>
    <mergeCell ref="L9:L10"/>
    <mergeCell ref="N8:N10"/>
    <mergeCell ref="G8:G9"/>
    <mergeCell ref="H8:H10"/>
    <mergeCell ref="A8:A10"/>
    <mergeCell ref="C8:C10"/>
    <mergeCell ref="D8:D10"/>
    <mergeCell ref="E8:E10"/>
    <mergeCell ref="F8:F10"/>
  </mergeCells>
  <phoneticPr fontId="0" type="noConversion"/>
  <conditionalFormatting sqref="M1">
    <cfRule type="cellIs" dxfId="0" priority="1" operator="notEqual">
      <formula>0</formula>
    </cfRule>
  </conditionalFormatting>
  <dataValidations xWindow="1027" yWindow="459" count="13">
    <dataValidation type="whole" operator="greaterThanOrEqual" allowBlank="1" showErrorMessage="1" errorTitle="Valore" error="Inserire un numero maggiore o uguale a 0 (zero)!" sqref="N23 N11:N20">
      <formula1>0</formula1>
      <formula2>0</formula2>
    </dataValidation>
    <dataValidation type="decimal" operator="greaterThanOrEqual" allowBlank="1" showErrorMessage="1" errorTitle="Valore" error="Inserire un numero maggiore o uguale a 0 (zero)!" sqref="H23:M23 L11:M20 K17:K20 H12:J20 H11:K11">
      <formula1>0</formula1>
      <formula2>0</formula2>
    </dataValidation>
    <dataValidation type="textLength" operator="greaterThan" allowBlank="1" showErrorMessage="1" sqref="D23:E23 F19:F20">
      <formula1>1</formula1>
      <formula2>0</formula2>
    </dataValidation>
    <dataValidation type="textLength" operator="greaterThan" sqref="F23 G19:G20">
      <formula1>1</formula1>
      <formula2>0</formula2>
    </dataValidation>
    <dataValidation type="date" operator="greaterThanOrEqual" showErrorMessage="1" errorTitle="Data" error="Inserire una data superiore al 1/11/2000" sqref="B23 B11:B17">
      <formula1>36831</formula1>
      <formula2>0</formula2>
    </dataValidation>
    <dataValidation type="textLength" operator="greaterThan" allowBlank="1" sqref="C23">
      <formula1>1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  <dataValidation type="list" allowBlank="1" showInputMessage="1" showErrorMessage="1" sqref="E3:F3">
      <formula1>$Q$1:$Q$2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28" firstPageNumber="0" orientation="landscape" horizontalDpi="300" verticalDpi="300" r:id="rId1"/>
  <headerFooter alignWithMargins="0">
    <oddHeader>&amp;L&amp;"Gulim,Normale"&amp;36Hacking Team srl&amp;R&amp;"Gulim,Normale"&amp;28&amp;U   nota spese</oddHeader>
    <oddFooter>&amp;L&amp;"Gulim,Normale"&amp;24Firma Dipendente ___________________________________&amp;C&amp;"Gulim,Normale"&amp;24Firma Responsabile ___________________________________&amp;R&amp;"Gulim,Normale"&amp;28Pagina &amp;P di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0"/>
  <sheetViews>
    <sheetView tabSelected="1" view="pageBreakPreview" zoomScale="50" zoomScaleSheetLayoutView="50" workbookViewId="0">
      <pane ySplit="5" topLeftCell="A6" activePane="bottomLeft" state="frozen"/>
      <selection pane="bottomLeft" activeCell="Q20" activeCellId="3" sqref="Q15 Q17 Q19 Q20"/>
    </sheetView>
  </sheetViews>
  <sheetFormatPr defaultRowHeight="18.75"/>
  <cols>
    <col min="1" max="1" width="6.7109375" style="1" customWidth="1"/>
    <col min="2" max="2" width="19.42578125" style="2" customWidth="1"/>
    <col min="3" max="3" width="29.5703125" style="2" bestFit="1" customWidth="1"/>
    <col min="4" max="4" width="36" style="2" customWidth="1"/>
    <col min="5" max="5" width="28.7109375" style="2" customWidth="1"/>
    <col min="6" max="6" width="39.42578125" style="2" customWidth="1"/>
    <col min="7" max="7" width="30.5703125" style="2" customWidth="1"/>
    <col min="8" max="8" width="41.140625" style="2" customWidth="1"/>
    <col min="9" max="10" width="26.42578125" style="2" customWidth="1"/>
    <col min="11" max="11" width="24.140625" style="2" customWidth="1"/>
    <col min="12" max="12" width="22.140625" style="2" customWidth="1"/>
    <col min="13" max="13" width="25.5703125" style="2" customWidth="1"/>
    <col min="14" max="17" width="19.85546875" style="2" customWidth="1"/>
    <col min="18" max="18" width="19.85546875" style="3" customWidth="1"/>
    <col min="19" max="19" width="8.5703125" style="2" customWidth="1"/>
    <col min="20" max="16384" width="9.140625" style="2"/>
  </cols>
  <sheetData>
    <row r="1" spans="1:19" s="8" customFormat="1" ht="35.25" customHeight="1">
      <c r="A1" s="4"/>
      <c r="B1" s="91" t="s">
        <v>27</v>
      </c>
      <c r="C1" s="91"/>
      <c r="D1" s="91"/>
      <c r="E1" s="92" t="s">
        <v>36</v>
      </c>
      <c r="F1" s="92"/>
      <c r="G1" s="40">
        <v>42125</v>
      </c>
      <c r="H1" s="39" t="s">
        <v>59</v>
      </c>
      <c r="L1" s="8" t="s">
        <v>2</v>
      </c>
      <c r="M1" s="3">
        <f>+P1-N7</f>
        <v>0</v>
      </c>
      <c r="N1" s="5" t="s">
        <v>19</v>
      </c>
      <c r="O1" s="6"/>
      <c r="P1" s="7">
        <f>SUM(H7:M7)</f>
        <v>313.26</v>
      </c>
      <c r="Q1" s="110">
        <f>SUM(P11:P21)</f>
        <v>331.26000000000005</v>
      </c>
      <c r="R1" s="112">
        <f>SUM(Q11:Q21)</f>
        <v>224.93</v>
      </c>
    </row>
    <row r="2" spans="1:19" s="8" customFormat="1" ht="35.25" customHeight="1">
      <c r="A2" s="4"/>
      <c r="B2" s="93" t="s">
        <v>5</v>
      </c>
      <c r="C2" s="93"/>
      <c r="D2" s="93"/>
      <c r="E2" s="92"/>
      <c r="F2" s="92"/>
      <c r="G2" s="9"/>
      <c r="H2" s="9"/>
      <c r="N2" s="10" t="s">
        <v>25</v>
      </c>
      <c r="O2" s="11"/>
      <c r="P2" s="12"/>
      <c r="Q2" s="110"/>
      <c r="R2" s="112"/>
    </row>
    <row r="3" spans="1:19" s="8" customFormat="1" ht="35.25" customHeight="1">
      <c r="A3" s="4"/>
      <c r="B3" s="93" t="s">
        <v>6</v>
      </c>
      <c r="C3" s="93"/>
      <c r="D3" s="93"/>
      <c r="E3" s="92" t="s">
        <v>1</v>
      </c>
      <c r="F3" s="92"/>
      <c r="N3" s="10" t="s">
        <v>24</v>
      </c>
      <c r="O3" s="11"/>
      <c r="P3" s="12">
        <f>+O7</f>
        <v>320.26</v>
      </c>
      <c r="Q3" s="111">
        <f>SUM(P11:P12,P17:P18,P20,P22)</f>
        <v>338.65999999999997</v>
      </c>
      <c r="R3" s="113">
        <f>SUM(Q11:Q12,Q17:Q18,Q20,Q22)</f>
        <v>229.79</v>
      </c>
    </row>
    <row r="4" spans="1:19" s="8" customFormat="1" ht="35.25" customHeight="1" thickBot="1">
      <c r="A4" s="4"/>
      <c r="E4" s="14"/>
      <c r="F4" s="14"/>
      <c r="G4" s="10" t="s">
        <v>23</v>
      </c>
      <c r="H4" s="21">
        <v>1</v>
      </c>
      <c r="I4" s="15"/>
      <c r="J4" s="15"/>
      <c r="K4" s="15"/>
      <c r="L4" s="2"/>
      <c r="M4" s="2"/>
      <c r="N4" s="16"/>
      <c r="O4" s="17"/>
      <c r="P4" s="18"/>
      <c r="Q4" s="111"/>
      <c r="R4" s="113"/>
    </row>
    <row r="5" spans="1:19" s="8" customFormat="1" ht="46.5" customHeight="1" thickTop="1" thickBot="1">
      <c r="A5" s="4"/>
      <c r="B5" s="19" t="s">
        <v>7</v>
      </c>
      <c r="C5" s="48"/>
      <c r="D5" s="20"/>
      <c r="E5" s="45">
        <v>12</v>
      </c>
      <c r="F5" s="14"/>
      <c r="G5" s="72" t="s">
        <v>34</v>
      </c>
      <c r="H5" s="21">
        <v>1.1100000000000001</v>
      </c>
      <c r="N5" s="96" t="s">
        <v>26</v>
      </c>
      <c r="O5" s="96"/>
      <c r="P5" s="114">
        <f>P1-P2-P3</f>
        <v>-7</v>
      </c>
      <c r="Q5" s="115">
        <f>Q1-Q3</f>
        <v>-7.3999999999999204</v>
      </c>
      <c r="R5" s="116">
        <f>R1-R3</f>
        <v>-4.8599999999999852</v>
      </c>
    </row>
    <row r="6" spans="1:19" s="8" customFormat="1" ht="43.5" customHeight="1" thickTop="1" thickBot="1">
      <c r="A6" s="4"/>
      <c r="B6" s="23" t="s">
        <v>60</v>
      </c>
      <c r="C6" s="23"/>
      <c r="D6" s="23"/>
      <c r="E6" s="14"/>
      <c r="F6" s="14"/>
      <c r="G6" s="72" t="s">
        <v>35</v>
      </c>
      <c r="H6" s="24">
        <v>11.11</v>
      </c>
      <c r="R6" s="13"/>
      <c r="S6" s="14"/>
    </row>
    <row r="7" spans="1:19" s="8" customFormat="1" ht="27" customHeight="1" thickBot="1">
      <c r="A7" s="41"/>
      <c r="B7" s="42"/>
      <c r="C7" s="42"/>
      <c r="D7" s="43" t="s">
        <v>31</v>
      </c>
      <c r="E7" s="99" t="s">
        <v>9</v>
      </c>
      <c r="F7" s="100"/>
      <c r="G7" s="25">
        <f>SUM(G11:G24)</f>
        <v>0</v>
      </c>
      <c r="H7" s="25">
        <f>SUM(H11:H24)</f>
        <v>0</v>
      </c>
      <c r="I7" s="50">
        <f>SUM(I11:I24)</f>
        <v>0</v>
      </c>
      <c r="J7" s="54">
        <f>SUM(J11:J24)</f>
        <v>93.36</v>
      </c>
      <c r="K7" s="51">
        <f>SUM(K11:K24)</f>
        <v>71</v>
      </c>
      <c r="L7" s="51">
        <f>SUM(L11:L24)</f>
        <v>0</v>
      </c>
      <c r="M7" s="51">
        <f>SUM(M11:M24)</f>
        <v>148.9</v>
      </c>
      <c r="N7" s="51">
        <f>SUM(N11:N24)</f>
        <v>313.26</v>
      </c>
      <c r="O7" s="52">
        <f>SUM(O11:O24)</f>
        <v>320.26</v>
      </c>
      <c r="P7" s="13"/>
    </row>
    <row r="8" spans="1:19" ht="36" customHeight="1" thickTop="1" thickBot="1">
      <c r="A8" s="79"/>
      <c r="B8" s="49"/>
      <c r="C8" s="81" t="s">
        <v>21</v>
      </c>
      <c r="D8" s="84" t="s">
        <v>14</v>
      </c>
      <c r="E8" s="85" t="s">
        <v>10</v>
      </c>
      <c r="F8" s="86" t="s">
        <v>33</v>
      </c>
      <c r="G8" s="75" t="s">
        <v>11</v>
      </c>
      <c r="H8" s="76" t="s">
        <v>12</v>
      </c>
      <c r="I8" s="89" t="s">
        <v>13</v>
      </c>
      <c r="J8" s="89" t="s">
        <v>15</v>
      </c>
      <c r="K8" s="89" t="s">
        <v>16</v>
      </c>
      <c r="L8" s="97" t="s">
        <v>17</v>
      </c>
      <c r="M8" s="98"/>
      <c r="N8" s="101" t="s">
        <v>19</v>
      </c>
      <c r="O8" s="87" t="s">
        <v>20</v>
      </c>
      <c r="P8" s="103" t="s">
        <v>61</v>
      </c>
      <c r="Q8" s="103" t="s">
        <v>62</v>
      </c>
      <c r="R8" s="2"/>
    </row>
    <row r="9" spans="1:19" ht="36" customHeight="1" thickTop="1" thickBot="1">
      <c r="A9" s="80"/>
      <c r="B9" s="49" t="s">
        <v>8</v>
      </c>
      <c r="C9" s="82"/>
      <c r="D9" s="85"/>
      <c r="E9" s="85"/>
      <c r="F9" s="86"/>
      <c r="G9" s="75"/>
      <c r="H9" s="77"/>
      <c r="I9" s="90" t="s">
        <v>4</v>
      </c>
      <c r="J9" s="90"/>
      <c r="K9" s="90" t="s">
        <v>3</v>
      </c>
      <c r="L9" s="89" t="s">
        <v>18</v>
      </c>
      <c r="M9" s="94" t="s">
        <v>22</v>
      </c>
      <c r="N9" s="102"/>
      <c r="O9" s="88"/>
      <c r="P9" s="104"/>
      <c r="Q9" s="104"/>
      <c r="R9" s="2"/>
    </row>
    <row r="10" spans="1:19" ht="37.5" customHeight="1" thickTop="1" thickBot="1">
      <c r="A10" s="80"/>
      <c r="B10" s="44"/>
      <c r="C10" s="83"/>
      <c r="D10" s="85"/>
      <c r="E10" s="85"/>
      <c r="F10" s="86"/>
      <c r="G10" s="26" t="s">
        <v>0</v>
      </c>
      <c r="H10" s="78"/>
      <c r="I10" s="90"/>
      <c r="J10" s="90"/>
      <c r="K10" s="90"/>
      <c r="L10" s="90"/>
      <c r="M10" s="95"/>
      <c r="N10" s="102"/>
      <c r="O10" s="88"/>
      <c r="P10" s="105"/>
      <c r="Q10" s="105"/>
      <c r="R10" s="2"/>
    </row>
    <row r="11" spans="1:19" ht="30" customHeight="1" thickTop="1">
      <c r="A11" s="27">
        <v>1</v>
      </c>
      <c r="B11" s="38">
        <v>42138</v>
      </c>
      <c r="C11" s="29" t="s">
        <v>49</v>
      </c>
      <c r="D11" s="29" t="s">
        <v>54</v>
      </c>
      <c r="E11" s="53"/>
      <c r="F11" s="53" t="s">
        <v>38</v>
      </c>
      <c r="G11" s="67"/>
      <c r="H11" s="70">
        <f>IF($E$3="si",($H$5/$H$6*G11),IF($E$3="no",G11*$H$4,0))</f>
        <v>0</v>
      </c>
      <c r="I11" s="55"/>
      <c r="J11" s="55"/>
      <c r="K11" s="30">
        <v>20</v>
      </c>
      <c r="L11" s="31"/>
      <c r="M11" s="32"/>
      <c r="N11" s="33">
        <f>SUM(H11:M11)</f>
        <v>20</v>
      </c>
      <c r="O11" s="34">
        <v>20</v>
      </c>
      <c r="P11" s="106">
        <v>21.37</v>
      </c>
      <c r="Q11" s="106">
        <v>14.38</v>
      </c>
      <c r="R11" s="2"/>
    </row>
    <row r="12" spans="1:19" ht="30" customHeight="1">
      <c r="A12" s="35">
        <v>2</v>
      </c>
      <c r="B12" s="38">
        <v>42144</v>
      </c>
      <c r="C12" s="29" t="s">
        <v>49</v>
      </c>
      <c r="D12" s="29" t="s">
        <v>51</v>
      </c>
      <c r="E12" s="53"/>
      <c r="F12" s="53" t="s">
        <v>50</v>
      </c>
      <c r="G12" s="68"/>
      <c r="H12" s="70">
        <f>IF($E$3="si",($H$5/$H$6*G12),IF($E$3="no",G12*$H$4,0))</f>
        <v>0</v>
      </c>
      <c r="I12" s="55"/>
      <c r="J12" s="55"/>
      <c r="K12" s="30">
        <v>51</v>
      </c>
      <c r="L12" s="31"/>
      <c r="M12" s="32"/>
      <c r="N12" s="33">
        <f>SUM(H12:M12)</f>
        <v>51</v>
      </c>
      <c r="O12" s="34">
        <v>51</v>
      </c>
      <c r="P12" s="106">
        <v>54.04</v>
      </c>
      <c r="Q12" s="106">
        <v>36.450000000000003</v>
      </c>
      <c r="R12" s="2"/>
    </row>
    <row r="13" spans="1:19" ht="30" customHeight="1">
      <c r="A13" s="35">
        <v>3</v>
      </c>
      <c r="B13" s="38">
        <v>42144</v>
      </c>
      <c r="C13" s="29" t="s">
        <v>49</v>
      </c>
      <c r="D13" s="37" t="s">
        <v>52</v>
      </c>
      <c r="E13" s="53"/>
      <c r="F13" s="53" t="s">
        <v>50</v>
      </c>
      <c r="G13" s="68"/>
      <c r="H13" s="70">
        <f t="shared" ref="H13:H24" si="0">IF($E$3="si",($H$5/$H$6*G13),IF($E$3="no",G13*$H$4,0))</f>
        <v>0</v>
      </c>
      <c r="I13" s="55"/>
      <c r="J13" s="55"/>
      <c r="K13" s="30"/>
      <c r="L13" s="31"/>
      <c r="M13" s="32">
        <v>16.8</v>
      </c>
      <c r="N13" s="33">
        <f>SUM(H13:M13)</f>
        <v>16.8</v>
      </c>
      <c r="O13" s="36"/>
      <c r="P13" s="107">
        <v>17.899999999999999</v>
      </c>
      <c r="Q13" s="107">
        <v>12.34</v>
      </c>
      <c r="R13" s="2"/>
    </row>
    <row r="14" spans="1:19" ht="30" customHeight="1">
      <c r="A14" s="35">
        <v>4</v>
      </c>
      <c r="B14" s="38">
        <v>42144</v>
      </c>
      <c r="C14" s="29" t="s">
        <v>49</v>
      </c>
      <c r="D14" s="29" t="s">
        <v>53</v>
      </c>
      <c r="E14" s="53"/>
      <c r="F14" s="53" t="s">
        <v>50</v>
      </c>
      <c r="G14" s="68"/>
      <c r="H14" s="70">
        <f t="shared" si="0"/>
        <v>0</v>
      </c>
      <c r="I14" s="55"/>
      <c r="J14" s="55"/>
      <c r="K14" s="30"/>
      <c r="L14" s="31"/>
      <c r="M14" s="32">
        <v>6.8</v>
      </c>
      <c r="N14" s="33">
        <f t="shared" ref="N14:N24" si="1">SUM(H14:M14)</f>
        <v>6.8</v>
      </c>
      <c r="O14" s="36"/>
      <c r="P14" s="108">
        <v>7.41</v>
      </c>
      <c r="Q14" s="108">
        <v>5.23</v>
      </c>
      <c r="R14" s="2"/>
    </row>
    <row r="15" spans="1:19" ht="30" customHeight="1">
      <c r="A15" s="35">
        <v>5</v>
      </c>
      <c r="B15" s="28">
        <v>42145</v>
      </c>
      <c r="C15" s="29" t="s">
        <v>49</v>
      </c>
      <c r="D15" s="29" t="s">
        <v>37</v>
      </c>
      <c r="E15" s="53"/>
      <c r="F15" s="53" t="s">
        <v>50</v>
      </c>
      <c r="G15" s="68"/>
      <c r="H15" s="70">
        <f t="shared" si="0"/>
        <v>0</v>
      </c>
      <c r="I15" s="55"/>
      <c r="J15" s="55">
        <v>6.9</v>
      </c>
      <c r="K15" s="30"/>
      <c r="L15" s="31"/>
      <c r="M15" s="32"/>
      <c r="N15" s="33">
        <f t="shared" si="1"/>
        <v>6.9</v>
      </c>
      <c r="O15" s="36"/>
      <c r="P15" s="109">
        <v>7.48</v>
      </c>
      <c r="Q15" s="109">
        <v>5.29</v>
      </c>
      <c r="R15" s="2"/>
    </row>
    <row r="16" spans="1:19" ht="30" customHeight="1">
      <c r="A16" s="35">
        <v>6</v>
      </c>
      <c r="B16" s="28">
        <v>42145</v>
      </c>
      <c r="C16" s="29" t="s">
        <v>49</v>
      </c>
      <c r="D16" s="29" t="s">
        <v>39</v>
      </c>
      <c r="E16" s="53"/>
      <c r="F16" s="53" t="s">
        <v>50</v>
      </c>
      <c r="G16" s="68"/>
      <c r="H16" s="70">
        <f t="shared" si="0"/>
        <v>0</v>
      </c>
      <c r="I16" s="55"/>
      <c r="J16" s="55"/>
      <c r="K16" s="30"/>
      <c r="L16" s="31"/>
      <c r="M16" s="32">
        <v>24.6</v>
      </c>
      <c r="N16" s="33">
        <f t="shared" si="1"/>
        <v>24.6</v>
      </c>
      <c r="O16" s="36"/>
      <c r="P16" s="108">
        <v>26.07</v>
      </c>
      <c r="Q16" s="108">
        <v>17.829999999999998</v>
      </c>
      <c r="R16" s="2"/>
    </row>
    <row r="17" spans="1:18" ht="30" customHeight="1">
      <c r="A17" s="35">
        <v>7</v>
      </c>
      <c r="B17" s="28">
        <v>42145</v>
      </c>
      <c r="C17" s="29" t="s">
        <v>49</v>
      </c>
      <c r="D17" s="29" t="s">
        <v>37</v>
      </c>
      <c r="E17" s="53"/>
      <c r="F17" s="53" t="s">
        <v>50</v>
      </c>
      <c r="G17" s="68"/>
      <c r="H17" s="70">
        <f t="shared" si="0"/>
        <v>0</v>
      </c>
      <c r="I17" s="55"/>
      <c r="J17" s="55">
        <v>14.38</v>
      </c>
      <c r="K17" s="30"/>
      <c r="L17" s="31"/>
      <c r="M17" s="32"/>
      <c r="N17" s="33">
        <f t="shared" si="1"/>
        <v>14.38</v>
      </c>
      <c r="O17" s="36">
        <v>14.38</v>
      </c>
      <c r="P17" s="108">
        <v>15.18</v>
      </c>
      <c r="Q17" s="108">
        <v>10.24</v>
      </c>
      <c r="R17" s="2"/>
    </row>
    <row r="18" spans="1:18" ht="30" customHeight="1">
      <c r="A18" s="35">
        <v>8</v>
      </c>
      <c r="B18" s="28">
        <v>42146</v>
      </c>
      <c r="C18" s="29" t="s">
        <v>49</v>
      </c>
      <c r="D18" s="29" t="s">
        <v>41</v>
      </c>
      <c r="E18" s="53"/>
      <c r="F18" s="53" t="s">
        <v>50</v>
      </c>
      <c r="G18" s="68"/>
      <c r="H18" s="70">
        <f t="shared" si="0"/>
        <v>0</v>
      </c>
      <c r="I18" s="55"/>
      <c r="J18" s="55"/>
      <c r="K18" s="30"/>
      <c r="L18" s="31"/>
      <c r="M18" s="32">
        <v>72.7</v>
      </c>
      <c r="N18" s="33">
        <f t="shared" si="1"/>
        <v>72.7</v>
      </c>
      <c r="O18" s="36">
        <v>72.2</v>
      </c>
      <c r="P18" s="108">
        <v>76.069999999999993</v>
      </c>
      <c r="Q18" s="108">
        <v>51.41</v>
      </c>
      <c r="R18" s="2"/>
    </row>
    <row r="19" spans="1:18" ht="30" customHeight="1">
      <c r="A19" s="35">
        <v>9</v>
      </c>
      <c r="B19" s="28">
        <v>42146</v>
      </c>
      <c r="C19" s="29" t="s">
        <v>49</v>
      </c>
      <c r="D19" s="29" t="s">
        <v>37</v>
      </c>
      <c r="E19" s="53"/>
      <c r="F19" s="53" t="s">
        <v>50</v>
      </c>
      <c r="G19" s="69"/>
      <c r="H19" s="70">
        <f t="shared" si="0"/>
        <v>0</v>
      </c>
      <c r="I19" s="55"/>
      <c r="J19" s="55">
        <v>9.4</v>
      </c>
      <c r="K19" s="30"/>
      <c r="L19" s="31"/>
      <c r="M19" s="31"/>
      <c r="N19" s="33">
        <f t="shared" si="1"/>
        <v>9.4</v>
      </c>
      <c r="O19" s="36"/>
      <c r="P19" s="108">
        <v>10.1</v>
      </c>
      <c r="Q19" s="108">
        <v>7.04</v>
      </c>
      <c r="R19" s="2"/>
    </row>
    <row r="20" spans="1:18" ht="30" customHeight="1">
      <c r="A20" s="35">
        <v>10</v>
      </c>
      <c r="B20" s="28">
        <v>42146</v>
      </c>
      <c r="C20" s="29" t="s">
        <v>49</v>
      </c>
      <c r="D20" s="37" t="s">
        <v>37</v>
      </c>
      <c r="E20" s="53"/>
      <c r="F20" s="53" t="s">
        <v>50</v>
      </c>
      <c r="G20" s="69"/>
      <c r="H20" s="70">
        <f t="shared" si="0"/>
        <v>0</v>
      </c>
      <c r="I20" s="55"/>
      <c r="J20" s="55">
        <v>62.68</v>
      </c>
      <c r="K20" s="30"/>
      <c r="L20" s="31"/>
      <c r="M20" s="31"/>
      <c r="N20" s="33">
        <f t="shared" si="1"/>
        <v>62.68</v>
      </c>
      <c r="O20" s="36">
        <v>62.68</v>
      </c>
      <c r="P20" s="108">
        <v>66.040000000000006</v>
      </c>
      <c r="Q20" s="108">
        <v>44.65</v>
      </c>
      <c r="R20" s="2"/>
    </row>
    <row r="21" spans="1:18" ht="30" customHeight="1">
      <c r="A21" s="35">
        <v>11</v>
      </c>
      <c r="B21" s="28">
        <v>42146</v>
      </c>
      <c r="C21" s="29" t="s">
        <v>49</v>
      </c>
      <c r="D21" s="37" t="s">
        <v>42</v>
      </c>
      <c r="E21" s="53"/>
      <c r="F21" s="53" t="s">
        <v>50</v>
      </c>
      <c r="G21" s="69"/>
      <c r="H21" s="70">
        <f t="shared" si="0"/>
        <v>0</v>
      </c>
      <c r="I21" s="55"/>
      <c r="J21" s="55"/>
      <c r="K21" s="30"/>
      <c r="L21" s="31"/>
      <c r="M21" s="31">
        <v>28</v>
      </c>
      <c r="N21" s="33">
        <f t="shared" si="1"/>
        <v>28</v>
      </c>
      <c r="O21" s="36"/>
      <c r="P21" s="108">
        <v>29.6</v>
      </c>
      <c r="Q21" s="108">
        <v>20.07</v>
      </c>
      <c r="R21" s="2"/>
    </row>
    <row r="22" spans="1:18" ht="30" customHeight="1">
      <c r="A22" s="35">
        <v>12</v>
      </c>
      <c r="B22" s="28">
        <v>42144</v>
      </c>
      <c r="C22" s="29" t="s">
        <v>49</v>
      </c>
      <c r="D22" s="37" t="s">
        <v>63</v>
      </c>
      <c r="E22" s="53"/>
      <c r="F22" s="53"/>
      <c r="G22" s="69"/>
      <c r="H22" s="70">
        <f t="shared" si="0"/>
        <v>0</v>
      </c>
      <c r="I22" s="55"/>
      <c r="J22" s="55"/>
      <c r="K22" s="30"/>
      <c r="L22" s="31"/>
      <c r="M22" s="31"/>
      <c r="N22" s="33">
        <f t="shared" si="1"/>
        <v>0</v>
      </c>
      <c r="O22" s="36">
        <v>100</v>
      </c>
      <c r="P22" s="108">
        <v>105.96</v>
      </c>
      <c r="Q22" s="108">
        <v>72.66</v>
      </c>
      <c r="R22" s="2"/>
    </row>
    <row r="23" spans="1:18" ht="30" customHeight="1">
      <c r="A23" s="35">
        <v>13</v>
      </c>
      <c r="B23" s="28"/>
      <c r="C23" s="29"/>
      <c r="D23" s="37"/>
      <c r="E23" s="53"/>
      <c r="F23" s="53"/>
      <c r="G23" s="69"/>
      <c r="H23" s="70">
        <f t="shared" si="0"/>
        <v>0</v>
      </c>
      <c r="I23" s="55"/>
      <c r="J23" s="55"/>
      <c r="K23" s="30"/>
      <c r="L23" s="31"/>
      <c r="M23" s="31"/>
      <c r="N23" s="33">
        <f t="shared" si="1"/>
        <v>0</v>
      </c>
      <c r="O23" s="36"/>
      <c r="P23" s="108"/>
      <c r="Q23" s="108"/>
      <c r="R23" s="2"/>
    </row>
    <row r="24" spans="1:18" ht="30" customHeight="1">
      <c r="A24" s="35">
        <v>14</v>
      </c>
      <c r="B24" s="28"/>
      <c r="C24" s="29"/>
      <c r="D24" s="37"/>
      <c r="E24" s="53"/>
      <c r="F24" s="53"/>
      <c r="G24" s="69"/>
      <c r="H24" s="70">
        <f t="shared" si="0"/>
        <v>0</v>
      </c>
      <c r="I24" s="55"/>
      <c r="J24" s="55"/>
      <c r="K24" s="30"/>
      <c r="L24" s="31"/>
      <c r="M24" s="31"/>
      <c r="N24" s="33">
        <f t="shared" si="1"/>
        <v>0</v>
      </c>
      <c r="O24" s="36"/>
      <c r="P24" s="108"/>
      <c r="Q24" s="108"/>
      <c r="R24" s="2"/>
    </row>
    <row r="25" spans="1:18">
      <c r="P25" s="73"/>
    </row>
    <row r="26" spans="1:18">
      <c r="A26" s="46"/>
      <c r="B26" s="47"/>
      <c r="C26" s="47"/>
      <c r="D26" s="47"/>
      <c r="E26" s="47"/>
      <c r="F26" s="47"/>
      <c r="G26" s="47"/>
      <c r="H26" s="47"/>
      <c r="I26" s="47"/>
      <c r="J26" s="71"/>
      <c r="K26" s="71"/>
      <c r="L26" s="47"/>
      <c r="M26" s="47"/>
      <c r="N26" s="47"/>
      <c r="O26" s="47"/>
      <c r="P26" s="74"/>
      <c r="Q26" s="3"/>
    </row>
    <row r="27" spans="1:18">
      <c r="A27" s="57"/>
      <c r="B27" s="58"/>
      <c r="C27" s="59"/>
      <c r="D27" s="60"/>
      <c r="E27" s="60"/>
      <c r="F27" s="61"/>
      <c r="G27" s="62"/>
      <c r="H27" s="63"/>
      <c r="I27" s="64"/>
      <c r="J27" s="71"/>
      <c r="K27" s="71"/>
      <c r="L27" s="64"/>
      <c r="M27" s="64"/>
      <c r="N27" s="65"/>
      <c r="O27" s="66"/>
      <c r="P27" s="71"/>
      <c r="Q27" s="3"/>
    </row>
    <row r="28" spans="1:18">
      <c r="A28" s="46"/>
      <c r="B28" s="56" t="s">
        <v>28</v>
      </c>
      <c r="C28" s="56"/>
      <c r="D28" s="56"/>
      <c r="E28" s="47"/>
      <c r="F28" s="47"/>
      <c r="G28" s="56" t="s">
        <v>29</v>
      </c>
      <c r="H28" s="56"/>
      <c r="I28" s="56"/>
      <c r="J28" s="71"/>
      <c r="K28" s="71"/>
      <c r="L28" s="56" t="s">
        <v>30</v>
      </c>
      <c r="M28" s="56"/>
      <c r="N28" s="56"/>
      <c r="O28" s="47"/>
      <c r="P28" s="71"/>
      <c r="Q28" s="3"/>
    </row>
    <row r="29" spans="1:18">
      <c r="A29" s="46"/>
      <c r="B29" s="47"/>
      <c r="C29" s="47"/>
      <c r="D29" s="47"/>
      <c r="E29" s="47"/>
      <c r="F29" s="47"/>
      <c r="G29" s="47"/>
      <c r="H29" s="47"/>
      <c r="I29" s="47"/>
      <c r="J29" s="71"/>
      <c r="K29" s="71"/>
      <c r="L29" s="47"/>
      <c r="M29" s="47"/>
      <c r="N29" s="47"/>
      <c r="O29" s="47"/>
      <c r="P29" s="71"/>
      <c r="Q29" s="3"/>
    </row>
    <row r="30" spans="1:18">
      <c r="A30" s="46"/>
      <c r="B30" s="47"/>
      <c r="C30" s="47"/>
      <c r="D30" s="47"/>
      <c r="E30" s="47"/>
      <c r="F30" s="47"/>
      <c r="G30" s="47"/>
      <c r="H30" s="47"/>
      <c r="I30" s="47"/>
      <c r="J30" s="71"/>
      <c r="K30" s="71"/>
      <c r="L30" s="47"/>
      <c r="M30" s="47"/>
      <c r="N30" s="47"/>
      <c r="O30" s="47"/>
      <c r="P30" s="71"/>
      <c r="Q30" s="3"/>
    </row>
  </sheetData>
  <mergeCells count="25">
    <mergeCell ref="P8:P10"/>
    <mergeCell ref="Q8:Q10"/>
    <mergeCell ref="L9:L10"/>
    <mergeCell ref="B1:D1"/>
    <mergeCell ref="E1:F1"/>
    <mergeCell ref="B2:D2"/>
    <mergeCell ref="E2:F2"/>
    <mergeCell ref="B3:D3"/>
    <mergeCell ref="E3:F3"/>
    <mergeCell ref="M9:M10"/>
    <mergeCell ref="N5:O5"/>
    <mergeCell ref="E7:F7"/>
    <mergeCell ref="A8:A10"/>
    <mergeCell ref="C8:C10"/>
    <mergeCell ref="D8:D10"/>
    <mergeCell ref="E8:E10"/>
    <mergeCell ref="F8:F10"/>
    <mergeCell ref="G8:G9"/>
    <mergeCell ref="H8:H10"/>
    <mergeCell ref="I8:I10"/>
    <mergeCell ref="J8:J10"/>
    <mergeCell ref="K8:K10"/>
    <mergeCell ref="L8:M8"/>
    <mergeCell ref="N8:N10"/>
    <mergeCell ref="O8:O10"/>
  </mergeCells>
  <conditionalFormatting sqref="M1">
    <cfRule type="cellIs" dxfId="1" priority="1" operator="notEqual">
      <formula>0</formula>
    </cfRule>
  </conditionalFormatting>
  <dataValidations count="13">
    <dataValidation type="textLength" operator="greaterThan" allowBlank="1" sqref="C27 D13">
      <formula1>1</formula1>
      <formula2>0</formula2>
    </dataValidation>
    <dataValidation type="date" operator="greaterThanOrEqual" showErrorMessage="1" errorTitle="Data" error="Inserire una data superiore al 1/11/2000" sqref="B27 B11:B14">
      <formula1>36831</formula1>
      <formula2>0</formula2>
    </dataValidation>
    <dataValidation type="textLength" operator="greaterThan" sqref="F27 G19:G24">
      <formula1>1</formula1>
      <formula2>0</formula2>
    </dataValidation>
    <dataValidation type="textLength" operator="greaterThan" allowBlank="1" showErrorMessage="1" sqref="D27:E27 F20:F24">
      <formula1>1</formula1>
      <formula2>0</formula2>
    </dataValidation>
    <dataValidation type="decimal" operator="greaterThanOrEqual" allowBlank="1" showErrorMessage="1" errorTitle="Valore" error="Inserire un numero maggiore o uguale a 0 (zero)!" sqref="H27:M27 L11:M24 H11:K11 K17:K24 H12:J24">
      <formula1>0</formula1>
      <formula2>0</formula2>
    </dataValidation>
    <dataValidation type="whole" operator="greaterThanOrEqual" allowBlank="1" showErrorMessage="1" errorTitle="Valore" error="Inserire un numero maggiore o uguale a 0 (zero)!" sqref="N27 N11:N24">
      <formula1>0</formula1>
      <formula2>0</formula2>
    </dataValidation>
    <dataValidation type="list" allowBlank="1" showInputMessage="1" showErrorMessage="1" sqref="E3:F3">
      <formula1>$Q$1:$Q$2</formula1>
    </dataValidation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28" firstPageNumber="0" orientation="landscape" horizontalDpi="300" verticalDpi="300" r:id="rId1"/>
  <headerFooter alignWithMargins="0">
    <oddHeader>&amp;L&amp;"Gulim,Normale"&amp;36Hacking Team srl&amp;R&amp;"Gulim,Normale"&amp;28&amp;U   nota spese</oddHeader>
    <oddFooter>&amp;L&amp;"Gulim,Normale"&amp;24Firma Dipendente ___________________________________&amp;C&amp;"Gulim,Normale"&amp;24Firma Responsabile ___________________________________&amp;R&amp;"Gulim,Normale"&amp;28Pagina &amp;P di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Expense SGD</vt:lpstr>
      <vt:lpstr>Expense AUD</vt:lpstr>
      <vt:lpstr>'Expense AUD'!Print_Area</vt:lpstr>
      <vt:lpstr>'Expense SGD'!Print_Area</vt:lpstr>
      <vt:lpstr>'Expense AUD'!Print_Titles</vt:lpstr>
      <vt:lpstr>'Expense SGD'!Print_Titles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Simonetta</cp:lastModifiedBy>
  <cp:revision>1</cp:revision>
  <cp:lastPrinted>2015-06-09T16:07:38Z</cp:lastPrinted>
  <dcterms:created xsi:type="dcterms:W3CDTF">2007-03-06T14:42:56Z</dcterms:created>
  <dcterms:modified xsi:type="dcterms:W3CDTF">2015-06-09T16:15:55Z</dcterms:modified>
</cp:coreProperties>
</file>