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Expense Value USD" sheetId="2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R1" i="2"/>
  <c r="R5" s="1"/>
  <c r="R3"/>
  <c r="H24" l="1"/>
  <c r="N24" s="1"/>
  <c r="H25"/>
  <c r="N25" s="1"/>
  <c r="N12"/>
  <c r="N15"/>
  <c r="N16"/>
  <c r="N20"/>
  <c r="H26" l="1"/>
  <c r="N26" s="1"/>
  <c r="H23"/>
  <c r="N23" s="1"/>
  <c r="H22"/>
  <c r="N22" s="1"/>
  <c r="H21"/>
  <c r="N21" s="1"/>
  <c r="H19"/>
  <c r="N19" s="1"/>
  <c r="H18"/>
  <c r="N18" s="1"/>
  <c r="H17"/>
  <c r="N17" s="1"/>
  <c r="H14"/>
  <c r="N14" s="1"/>
  <c r="H13"/>
  <c r="N13" s="1"/>
  <c r="H11"/>
  <c r="N11" s="1"/>
  <c r="O7"/>
  <c r="P3" s="1"/>
  <c r="M7"/>
  <c r="L7"/>
  <c r="K7"/>
  <c r="J7"/>
  <c r="I7"/>
  <c r="G7"/>
  <c r="N7" l="1"/>
  <c r="H7"/>
  <c r="P1" s="1"/>
  <c r="M1" l="1"/>
  <c r="P5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<sst xmlns="http://schemas.openxmlformats.org/spreadsheetml/2006/main" count="96" uniqueCount="53">
  <si>
    <t>Name&amp;Surname</t>
  </si>
  <si>
    <t>Check</t>
  </si>
  <si>
    <t>Total AMOUNT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</si>
  <si>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</si>
  <si>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</si>
  <si>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</si>
  <si>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</si>
  <si>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</si>
  <si>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</si>
  <si>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</si>
  <si>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TOTAL REFUND</t>
  </si>
  <si>
    <t>EXPENSES</t>
  </si>
  <si>
    <t>MONTH TOTAL AMOUNT</t>
  </si>
  <si>
    <t>PROJECT/EVENT</t>
  </si>
  <si>
    <t>DESCRIPTION
(specify kind of costs)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</si>
  <si>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</si>
  <si>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</si>
  <si>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</si>
  <si>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</si>
  <si>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</si>
  <si>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</si>
  <si>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</si>
  <si>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</si>
  <si>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</si>
  <si>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</si>
  <si>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</si>
  <si>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</si>
  <si>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</si>
  <si>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si</t>
  </si>
  <si>
    <t>Fuel cost (for company card)</t>
  </si>
  <si>
    <t>Car waste (for company card)</t>
  </si>
  <si>
    <t>Country</t>
  </si>
  <si>
    <t>Value</t>
  </si>
  <si>
    <t>DATA</t>
  </si>
  <si>
    <t>Firma Dipendente</t>
  </si>
  <si>
    <t>Verifica Amministrativa</t>
  </si>
  <si>
    <t>Autorizzazione Responsabile Amministrativo</t>
  </si>
  <si>
    <t>EURO Value</t>
  </si>
  <si>
    <t>Infiltrate</t>
  </si>
  <si>
    <t>USA</t>
  </si>
  <si>
    <t>Taxi</t>
  </si>
  <si>
    <t>15/04/15</t>
  </si>
  <si>
    <t>Dinner 2 persons</t>
  </si>
  <si>
    <t>Lunch 2 persons</t>
  </si>
  <si>
    <t>17/04/15</t>
  </si>
  <si>
    <t>18/04/15</t>
  </si>
  <si>
    <t>Lunch 1 person</t>
  </si>
  <si>
    <t>Hotel checkout (1 breakfast for 1 person, 1 breakfast for 2 persons)</t>
  </si>
  <si>
    <t>Mr. Ivan Speziale</t>
  </si>
  <si>
    <t>04_01</t>
  </si>
  <si>
    <t>(value USD)</t>
  </si>
  <si>
    <t>Prelievo</t>
  </si>
  <si>
    <t>Restituzione contanti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</si>
</sst>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5" fontId="4" fillId="0" borderId="0" applyFill="0" applyBorder="0" applyAlignment="0" applyProtection="0"/>
  </cellStyleXfs>
  <cellXfs count="118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169" fontId="1" fillId="7" borderId="23" xfId="0" applyNumberFormat="1" applyFont="1" applyFill="1" applyBorder="1" applyAlignment="1" applyProtection="1">
      <alignment horizontal="center" vertical="center"/>
    </xf>
    <xf numFmtId="170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left" vertical="center"/>
      <protection locked="0"/>
    </xf>
    <xf numFmtId="171" fontId="1" fillId="0" borderId="28" xfId="0" applyNumberFormat="1" applyFont="1" applyBorder="1" applyAlignment="1" applyProtection="1">
      <alignment horizontal="right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171" fontId="1" fillId="0" borderId="29" xfId="0" applyNumberFormat="1" applyFont="1" applyBorder="1" applyAlignment="1" applyProtection="1">
      <alignment horizontal="right" vertical="center"/>
      <protection locked="0"/>
    </xf>
    <xf numFmtId="165" fontId="1" fillId="3" borderId="30" xfId="1" applyFont="1" applyFill="1" applyBorder="1" applyAlignment="1" applyProtection="1">
      <alignment horizontal="right" vertical="center"/>
    </xf>
    <xf numFmtId="4" fontId="1" fillId="2" borderId="31" xfId="0" applyNumberFormat="1" applyFont="1" applyFill="1" applyBorder="1" applyAlignment="1" applyProtection="1">
      <alignment vertical="center"/>
      <protection locked="0"/>
    </xf>
    <xf numFmtId="169" fontId="1" fillId="7" borderId="32" xfId="0" applyNumberFormat="1" applyFont="1" applyFill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4" fontId="1" fillId="2" borderId="30" xfId="0" applyNumberFormat="1" applyFont="1" applyFill="1" applyBorder="1" applyAlignment="1" applyProtection="1">
      <alignment vertical="center"/>
      <protection locked="0"/>
    </xf>
    <xf numFmtId="170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171" fontId="1" fillId="0" borderId="3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169" fontId="1" fillId="8" borderId="0" xfId="0" applyNumberFormat="1" applyFont="1" applyFill="1" applyBorder="1" applyAlignment="1" applyProtection="1">
      <alignment horizontal="center" vertical="center"/>
    </xf>
    <xf numFmtId="170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1" fontId="1" fillId="8" borderId="0" xfId="0" applyNumberFormat="1" applyFont="1" applyFill="1" applyBorder="1" applyAlignment="1" applyProtection="1">
      <alignment horizontal="right" vertical="center"/>
    </xf>
    <xf numFmtId="171" fontId="1" fillId="8" borderId="0" xfId="0" applyNumberFormat="1" applyFont="1" applyFill="1" applyBorder="1" applyAlignment="1" applyProtection="1">
      <alignment horizontal="right" vertical="center"/>
      <protection locked="0"/>
    </xf>
    <xf numFmtId="165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1" fillId="8" borderId="35" xfId="0" applyFont="1" applyFill="1" applyBorder="1" applyAlignment="1" applyProtection="1">
      <alignment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43" fontId="2" fillId="4" borderId="10" xfId="0" applyNumberFormat="1" applyFont="1" applyFill="1" applyBorder="1" applyAlignment="1" applyProtection="1">
      <alignment vertical="center"/>
    </xf>
    <xf numFmtId="0" fontId="10" fillId="8" borderId="0" xfId="0" applyNumberFormat="1" applyFont="1" applyFill="1" applyBorder="1" applyAlignment="1" applyProtection="1">
      <alignment vertical="center"/>
    </xf>
    <xf numFmtId="167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6" borderId="39" xfId="0" applyNumberFormat="1" applyFont="1" applyFill="1" applyBorder="1" applyAlignment="1" applyProtection="1">
      <alignment horizontal="center" vertical="center"/>
    </xf>
    <xf numFmtId="4" fontId="1" fillId="6" borderId="40" xfId="0" applyNumberFormat="1" applyFont="1" applyFill="1" applyBorder="1" applyAlignment="1" applyProtection="1">
      <alignment horizontal="right" vertical="center"/>
    </xf>
    <xf numFmtId="4" fontId="1" fillId="6" borderId="13" xfId="0" applyNumberFormat="1" applyFont="1" applyFill="1" applyBorder="1" applyAlignment="1" applyProtection="1">
      <alignment horizontal="right" vertical="center"/>
    </xf>
    <xf numFmtId="4" fontId="1" fillId="6" borderId="14" xfId="0" applyNumberFormat="1" applyFont="1" applyFill="1" applyBorder="1" applyAlignment="1" applyProtection="1">
      <alignment horizontal="right" vertical="center"/>
    </xf>
    <xf numFmtId="4" fontId="1" fillId="6" borderId="19" xfId="0" applyNumberFormat="1" applyFont="1" applyFill="1" applyBorder="1" applyAlignment="1" applyProtection="1">
      <alignment horizontal="right" vertical="center"/>
    </xf>
    <xf numFmtId="4" fontId="1" fillId="6" borderId="22" xfId="0" applyNumberFormat="1" applyFont="1" applyFill="1" applyBorder="1" applyAlignment="1" applyProtection="1">
      <alignment horizontal="right" vertical="center"/>
    </xf>
    <xf numFmtId="0" fontId="1" fillId="6" borderId="48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38" fontId="1" fillId="0" borderId="51" xfId="0" applyNumberFormat="1" applyFont="1" applyBorder="1" applyAlignment="1" applyProtection="1">
      <alignment horizontal="center"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 wrapText="1"/>
    </xf>
    <xf numFmtId="38" fontId="1" fillId="0" borderId="54" xfId="0" applyNumberFormat="1" applyFont="1" applyBorder="1" applyAlignment="1" applyProtection="1">
      <alignment horizontal="center" vertical="center"/>
      <protection locked="0"/>
    </xf>
    <xf numFmtId="40" fontId="2" fillId="0" borderId="53" xfId="0" applyNumberFormat="1" applyFont="1" applyBorder="1" applyAlignment="1" applyProtection="1">
      <alignment vertical="center"/>
    </xf>
    <xf numFmtId="0" fontId="2" fillId="0" borderId="53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1" fillId="7" borderId="19" xfId="0" applyNumberFormat="1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20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6" borderId="17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4" fontId="1" fillId="0" borderId="22" xfId="0" applyNumberFormat="1" applyFont="1" applyBorder="1" applyAlignment="1" applyProtection="1">
      <alignment horizontal="center" vertical="center" wrapText="1"/>
    </xf>
    <xf numFmtId="0" fontId="1" fillId="9" borderId="36" xfId="0" applyNumberFormat="1" applyFont="1" applyFill="1" applyBorder="1" applyAlignment="1" applyProtection="1">
      <alignment horizontal="center" vertical="center"/>
    </xf>
    <xf numFmtId="0" fontId="1" fillId="9" borderId="37" xfId="0" applyNumberFormat="1" applyFont="1" applyFill="1" applyBorder="1" applyAlignment="1" applyProtection="1">
      <alignment horizontal="center" vertical="center"/>
    </xf>
    <xf numFmtId="0" fontId="1" fillId="9" borderId="38" xfId="0" applyNumberFormat="1" applyFont="1" applyFill="1" applyBorder="1" applyAlignment="1" applyProtection="1">
      <alignment horizontal="center" vertical="center"/>
    </xf>
    <xf numFmtId="38" fontId="1" fillId="6" borderId="11" xfId="0" applyNumberFormat="1" applyFont="1" applyFill="1" applyBorder="1" applyAlignment="1" applyProtection="1">
      <alignment horizontal="center" vertical="center"/>
    </xf>
    <xf numFmtId="38" fontId="1" fillId="6" borderId="12" xfId="0" applyNumberFormat="1" applyFont="1" applyFill="1" applyBorder="1" applyAlignment="1" applyProtection="1">
      <alignment horizontal="center" vertical="center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 wrapText="1"/>
    </xf>
    <xf numFmtId="0" fontId="1" fillId="6" borderId="41" xfId="0" applyFont="1" applyFill="1" applyBorder="1" applyAlignment="1" applyProtection="1">
      <alignment horizontal="center" vertical="center" wrapText="1"/>
    </xf>
    <xf numFmtId="0" fontId="1" fillId="6" borderId="44" xfId="0" applyFont="1" applyFill="1" applyBorder="1" applyAlignment="1" applyProtection="1">
      <alignment horizontal="center" vertical="center" wrapText="1"/>
    </xf>
    <xf numFmtId="172" fontId="2" fillId="0" borderId="43" xfId="0" applyNumberFormat="1" applyFont="1" applyBorder="1" applyAlignment="1" applyProtection="1">
      <alignment horizontal="center" vertical="center" wrapText="1"/>
    </xf>
    <xf numFmtId="172" fontId="2" fillId="0" borderId="47" xfId="0" applyNumberFormat="1" applyFont="1" applyBorder="1" applyAlignment="1" applyProtection="1">
      <alignment horizontal="center" vertical="center" wrapText="1"/>
    </xf>
    <xf numFmtId="172" fontId="2" fillId="0" borderId="50" xfId="0" applyNumberFormat="1" applyFont="1" applyBorder="1" applyAlignment="1" applyProtection="1">
      <alignment horizontal="center" vertical="center" wrapText="1"/>
    </xf>
    <xf numFmtId="0" fontId="1" fillId="6" borderId="45" xfId="0" applyFont="1" applyFill="1" applyBorder="1" applyAlignment="1" applyProtection="1">
      <alignment horizontal="center" vertical="center" wrapText="1"/>
    </xf>
    <xf numFmtId="0" fontId="1" fillId="6" borderId="49" xfId="0" applyFont="1" applyFill="1" applyBorder="1" applyAlignment="1" applyProtection="1">
      <alignment horizontal="center" vertical="center" wrapText="1"/>
    </xf>
    <xf numFmtId="0" fontId="1" fillId="6" borderId="46" xfId="0" applyFont="1" applyFill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horizontal="center" vertical="center" wrapText="1"/>
    </xf>
    <xf numFmtId="0" fontId="1" fillId="6" borderId="42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left" vertical="center" wrapText="1"/>
      <protection locked="0"/>
    </xf>
    <xf numFmtId="170" fontId="11" fillId="0" borderId="25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38" fontId="11" fillId="0" borderId="54" xfId="0" applyNumberFormat="1" applyFont="1" applyBorder="1" applyAlignment="1" applyProtection="1">
      <alignment horizontal="center" vertical="center"/>
      <protection locked="0"/>
    </xf>
    <xf numFmtId="171" fontId="11" fillId="0" borderId="52" xfId="0" applyNumberFormat="1" applyFont="1" applyBorder="1" applyAlignment="1" applyProtection="1">
      <alignment horizontal="right" vertical="center"/>
    </xf>
    <xf numFmtId="171" fontId="11" fillId="0" borderId="28" xfId="0" applyNumberFormat="1" applyFont="1" applyBorder="1" applyAlignment="1" applyProtection="1">
      <alignment horizontal="right" vertical="center"/>
      <protection locked="0"/>
    </xf>
    <xf numFmtId="171" fontId="11" fillId="0" borderId="25" xfId="0" applyNumberFormat="1" applyFont="1" applyBorder="1" applyAlignment="1" applyProtection="1">
      <alignment horizontal="right" vertical="center"/>
      <protection locked="0"/>
    </xf>
    <xf numFmtId="171" fontId="11" fillId="0" borderId="27" xfId="0" applyNumberFormat="1" applyFont="1" applyBorder="1" applyAlignment="1" applyProtection="1">
      <alignment horizontal="right" vertical="center"/>
      <protection locked="0"/>
    </xf>
    <xf numFmtId="171" fontId="11" fillId="0" borderId="29" xfId="0" applyNumberFormat="1" applyFont="1" applyBorder="1" applyAlignment="1" applyProtection="1">
      <alignment horizontal="right" vertical="center"/>
      <protection locked="0"/>
    </xf>
    <xf numFmtId="171" fontId="11" fillId="0" borderId="34" xfId="0" applyNumberFormat="1" applyFont="1" applyBorder="1" applyAlignment="1" applyProtection="1">
      <alignment horizontal="right" vertical="center"/>
      <protection locked="0"/>
    </xf>
    <xf numFmtId="165" fontId="11" fillId="3" borderId="30" xfId="1" applyFont="1" applyFill="1" applyBorder="1" applyAlignment="1" applyProtection="1">
      <alignment horizontal="right" vertical="center"/>
    </xf>
    <xf numFmtId="4" fontId="11" fillId="2" borderId="30" xfId="0" applyNumberFormat="1" applyFont="1" applyFill="1" applyBorder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topLeftCell="D1" zoomScale="60" zoomScaleNormal="100" workbookViewId="0">
      <selection activeCell="I19" sqref="I19"/>
    </sheetView>
  </sheetViews>
  <sheetFormatPr defaultRowHeight="18.75"/>
  <cols>
    <col min="1" max="1" width="6.7109375" style="35" customWidth="1"/>
    <col min="2" max="2" width="16.5703125" style="14" customWidth="1"/>
    <col min="3" max="3" width="27.7109375" style="14" customWidth="1"/>
    <col min="4" max="4" width="35" style="14" customWidth="1"/>
    <col min="5" max="5" width="22.85546875" style="14" customWidth="1"/>
    <col min="6" max="6" width="42.85546875" style="14" customWidth="1"/>
    <col min="7" max="7" width="18.28515625" style="14" customWidth="1"/>
    <col min="8" max="8" width="26.42578125" style="14" customWidth="1"/>
    <col min="9" max="9" width="22.42578125" style="14" customWidth="1"/>
    <col min="10" max="11" width="25.85546875" style="14" customWidth="1"/>
    <col min="12" max="12" width="25.5703125" style="14" customWidth="1"/>
    <col min="13" max="13" width="19.85546875" style="14" customWidth="1"/>
    <col min="14" max="14" width="30.7109375" style="14" customWidth="1"/>
    <col min="15" max="15" width="27.28515625" style="14" customWidth="1"/>
    <col min="16" max="16" width="19.85546875" style="14" customWidth="1"/>
    <col min="17" max="17" width="19.85546875" style="5" hidden="1" customWidth="1"/>
    <col min="18" max="18" width="31.140625" style="14" customWidth="1"/>
    <col min="19" max="16384" width="9.140625" style="14"/>
  </cols>
  <sheetData>
    <row r="1" spans="1:18" s="4" customFormat="1" ht="65.25" customHeight="1">
      <c r="A1" s="1"/>
      <c r="B1" s="72" t="s">
        <v>0</v>
      </c>
      <c r="C1" s="72"/>
      <c r="D1" s="73" t="s">
        <v>48</v>
      </c>
      <c r="E1" s="73"/>
      <c r="F1" s="2">
        <v>42095</v>
      </c>
      <c r="G1" s="3" t="s">
        <v>49</v>
      </c>
      <c r="L1" s="4" t="s">
        <v>1</v>
      </c>
      <c r="M1" s="5">
        <f>+P1-N7</f>
        <v>0</v>
      </c>
      <c r="N1" s="6" t="s">
        <v>2</v>
      </c>
      <c r="O1" s="7"/>
      <c r="P1" s="49">
        <f>SUM(H7:M7)</f>
        <v>474.78999999999996</v>
      </c>
      <c r="Q1" s="5" t="s">
        <v>28</v>
      </c>
      <c r="R1" s="117">
        <f>SUM(P11:P23)</f>
        <v>447.14</v>
      </c>
    </row>
    <row r="2" spans="1:18" s="4" customFormat="1" ht="57.75" customHeight="1">
      <c r="A2" s="1"/>
      <c r="B2" s="74" t="s">
        <v>3</v>
      </c>
      <c r="C2" s="74"/>
      <c r="D2" s="73"/>
      <c r="E2" s="73"/>
      <c r="F2" s="8"/>
      <c r="G2" s="8"/>
      <c r="N2" s="9" t="s">
        <v>4</v>
      </c>
      <c r="O2" s="10"/>
      <c r="P2" s="50">
        <v>135.22</v>
      </c>
      <c r="Q2" s="5" t="s">
        <v>5</v>
      </c>
      <c r="R2" s="117">
        <v>125.38</v>
      </c>
    </row>
    <row r="3" spans="1:18" s="4" customFormat="1" ht="35.25" customHeight="1">
      <c r="A3" s="1"/>
      <c r="B3" s="74" t="s">
        <v>6</v>
      </c>
      <c r="C3" s="74"/>
      <c r="D3" s="73" t="s">
        <v>5</v>
      </c>
      <c r="E3" s="73"/>
      <c r="N3" s="9" t="s">
        <v>7</v>
      </c>
      <c r="O3" s="10"/>
      <c r="P3" s="50">
        <f>+O7</f>
        <v>339.56999999999994</v>
      </c>
      <c r="Q3" s="11"/>
      <c r="R3" s="117">
        <f>SUM(P12,P15,P16,P24,P25)</f>
        <v>321.75999999999993</v>
      </c>
    </row>
    <row r="4" spans="1:18" s="4" customFormat="1" ht="35.25" customHeight="1" thickBot="1">
      <c r="A4" s="1"/>
      <c r="D4" s="12"/>
      <c r="E4" s="12"/>
      <c r="F4" s="9" t="s">
        <v>8</v>
      </c>
      <c r="G4" s="51">
        <v>1</v>
      </c>
      <c r="H4" s="13"/>
      <c r="I4" s="13"/>
      <c r="J4" s="14"/>
      <c r="K4" s="14"/>
      <c r="L4" s="14"/>
      <c r="M4" s="14"/>
      <c r="N4" s="15"/>
      <c r="O4" s="16"/>
      <c r="P4" s="17"/>
      <c r="Q4" s="11"/>
      <c r="R4" s="117"/>
    </row>
    <row r="5" spans="1:18" s="4" customFormat="1" ht="43.5" customHeight="1" thickTop="1" thickBot="1">
      <c r="A5" s="1"/>
      <c r="B5" s="18" t="s">
        <v>9</v>
      </c>
      <c r="C5" s="19"/>
      <c r="D5" s="20">
        <v>11</v>
      </c>
      <c r="E5" s="12"/>
      <c r="F5" s="9" t="s">
        <v>29</v>
      </c>
      <c r="G5" s="51">
        <v>1.1100000000000001</v>
      </c>
      <c r="N5" s="75" t="s">
        <v>10</v>
      </c>
      <c r="O5" s="75"/>
      <c r="P5" s="52">
        <f>P1-P2-P3</f>
        <v>0</v>
      </c>
      <c r="Q5" s="11"/>
      <c r="R5" s="117">
        <f>R1-R2-R3</f>
        <v>0</v>
      </c>
    </row>
    <row r="6" spans="1:18" s="4" customFormat="1" ht="43.5" customHeight="1" thickTop="1" thickBot="1">
      <c r="A6" s="1"/>
      <c r="B6" s="53" t="s">
        <v>50</v>
      </c>
      <c r="C6" s="53"/>
      <c r="D6" s="12"/>
      <c r="E6" s="12"/>
      <c r="F6" s="9" t="s">
        <v>30</v>
      </c>
      <c r="G6" s="54">
        <v>11.11</v>
      </c>
      <c r="Q6" s="11"/>
    </row>
    <row r="7" spans="1:18" s="4" customFormat="1" ht="27" customHeight="1" thickTop="1" thickBot="1">
      <c r="A7" s="84" t="s">
        <v>11</v>
      </c>
      <c r="B7" s="85"/>
      <c r="C7" s="86"/>
      <c r="D7" s="87" t="s">
        <v>12</v>
      </c>
      <c r="E7" s="88"/>
      <c r="F7" s="88"/>
      <c r="G7" s="55">
        <f>SUM(G11:G26)</f>
        <v>0</v>
      </c>
      <c r="H7" s="56">
        <f>SUM(H11:H26)</f>
        <v>0</v>
      </c>
      <c r="I7" s="57">
        <f>SUM(I11:I26)</f>
        <v>0</v>
      </c>
      <c r="J7" s="57">
        <f>SUM(J11:J26)</f>
        <v>249.1</v>
      </c>
      <c r="K7" s="57">
        <f>SUM(K11:K26)</f>
        <v>0</v>
      </c>
      <c r="L7" s="57">
        <f>SUM(L11:L26)</f>
        <v>50.8</v>
      </c>
      <c r="M7" s="58">
        <f>SUM(M11:M26)</f>
        <v>174.89</v>
      </c>
      <c r="N7" s="59">
        <f>SUM(N11:N26)</f>
        <v>474.79</v>
      </c>
      <c r="O7" s="60">
        <f>SUM(O11:O26)</f>
        <v>339.56999999999994</v>
      </c>
    </row>
    <row r="8" spans="1:18" ht="36" customHeight="1" thickTop="1" thickBot="1">
      <c r="A8" s="76"/>
      <c r="B8" s="77" t="s">
        <v>22</v>
      </c>
      <c r="C8" s="77" t="s">
        <v>13</v>
      </c>
      <c r="D8" s="89" t="s">
        <v>14</v>
      </c>
      <c r="E8" s="77" t="s">
        <v>31</v>
      </c>
      <c r="F8" s="91" t="s">
        <v>32</v>
      </c>
      <c r="G8" s="92" t="s">
        <v>15</v>
      </c>
      <c r="H8" s="101" t="s">
        <v>16</v>
      </c>
      <c r="I8" s="79" t="s">
        <v>17</v>
      </c>
      <c r="J8" s="78" t="s">
        <v>18</v>
      </c>
      <c r="K8" s="78" t="s">
        <v>19</v>
      </c>
      <c r="L8" s="80" t="s">
        <v>20</v>
      </c>
      <c r="M8" s="81"/>
      <c r="N8" s="82" t="s">
        <v>2</v>
      </c>
      <c r="O8" s="83" t="s">
        <v>21</v>
      </c>
      <c r="P8" s="94" t="s">
        <v>37</v>
      </c>
      <c r="Q8" s="14"/>
    </row>
    <row r="9" spans="1:18" ht="36" customHeight="1" thickTop="1" thickBot="1">
      <c r="A9" s="76"/>
      <c r="B9" s="77" t="s">
        <v>33</v>
      </c>
      <c r="C9" s="77"/>
      <c r="D9" s="90"/>
      <c r="E9" s="77"/>
      <c r="F9" s="91"/>
      <c r="G9" s="93"/>
      <c r="H9" s="101" t="s">
        <v>23</v>
      </c>
      <c r="I9" s="79" t="s">
        <v>23</v>
      </c>
      <c r="J9" s="79"/>
      <c r="K9" s="79" t="s">
        <v>24</v>
      </c>
      <c r="L9" s="97" t="s">
        <v>25</v>
      </c>
      <c r="M9" s="99" t="s">
        <v>26</v>
      </c>
      <c r="N9" s="82"/>
      <c r="O9" s="83"/>
      <c r="P9" s="95"/>
      <c r="Q9" s="14"/>
    </row>
    <row r="10" spans="1:18" ht="37.5" customHeight="1" thickTop="1" thickBot="1">
      <c r="A10" s="76"/>
      <c r="B10" s="77"/>
      <c r="C10" s="77"/>
      <c r="D10" s="90"/>
      <c r="E10" s="77"/>
      <c r="F10" s="91"/>
      <c r="G10" s="61" t="s">
        <v>27</v>
      </c>
      <c r="H10" s="101"/>
      <c r="I10" s="79"/>
      <c r="J10" s="79"/>
      <c r="K10" s="79"/>
      <c r="L10" s="98"/>
      <c r="M10" s="100"/>
      <c r="N10" s="82"/>
      <c r="O10" s="83"/>
      <c r="P10" s="96"/>
      <c r="Q10" s="14"/>
    </row>
    <row r="11" spans="1:18" ht="30" customHeight="1" thickTop="1">
      <c r="A11" s="21">
        <v>1</v>
      </c>
      <c r="B11" s="22">
        <v>42108</v>
      </c>
      <c r="C11" s="23" t="s">
        <v>38</v>
      </c>
      <c r="D11" s="62" t="s">
        <v>40</v>
      </c>
      <c r="E11" s="62" t="s">
        <v>39</v>
      </c>
      <c r="F11" s="63"/>
      <c r="G11" s="64"/>
      <c r="H11" s="65">
        <f>IF($D$3="si",($G$5/$G$6*G11),IF($D$3="no",G11*$G$4,0))</f>
        <v>0</v>
      </c>
      <c r="I11" s="24"/>
      <c r="J11" s="25">
        <v>55</v>
      </c>
      <c r="K11" s="66"/>
      <c r="L11" s="66"/>
      <c r="M11" s="34"/>
      <c r="N11" s="27">
        <f>SUM(H11:M11)</f>
        <v>55</v>
      </c>
      <c r="O11" s="28"/>
      <c r="P11" s="67">
        <v>52.18</v>
      </c>
      <c r="Q11" s="14"/>
    </row>
    <row r="12" spans="1:18" ht="30" customHeight="1">
      <c r="A12" s="21"/>
      <c r="B12" s="22">
        <v>42108</v>
      </c>
      <c r="C12" s="23" t="s">
        <v>38</v>
      </c>
      <c r="D12" s="62" t="s">
        <v>42</v>
      </c>
      <c r="E12" s="62" t="s">
        <v>39</v>
      </c>
      <c r="F12" s="63"/>
      <c r="G12" s="64"/>
      <c r="H12" s="65"/>
      <c r="I12" s="24"/>
      <c r="J12" s="25"/>
      <c r="K12" s="66"/>
      <c r="L12" s="66"/>
      <c r="M12" s="34">
        <v>92.63</v>
      </c>
      <c r="N12" s="27">
        <f t="shared" ref="N12:N23" si="0">SUM(H12:M12)</f>
        <v>92.63</v>
      </c>
      <c r="O12" s="28">
        <v>92.63</v>
      </c>
      <c r="P12" s="67">
        <v>87.63</v>
      </c>
      <c r="Q12" s="14"/>
    </row>
    <row r="13" spans="1:18" ht="30" customHeight="1">
      <c r="A13" s="29">
        <v>2</v>
      </c>
      <c r="B13" s="22">
        <v>42108</v>
      </c>
      <c r="C13" s="23" t="s">
        <v>38</v>
      </c>
      <c r="D13" s="62" t="s">
        <v>40</v>
      </c>
      <c r="E13" s="62" t="s">
        <v>39</v>
      </c>
      <c r="F13" s="63"/>
      <c r="G13" s="68"/>
      <c r="H13" s="65">
        <f>IF($D$3="si",($G$5/$G$6*G13),IF($D$3="no",G13*$G$4,0))</f>
        <v>0</v>
      </c>
      <c r="I13" s="24"/>
      <c r="J13" s="25">
        <v>30</v>
      </c>
      <c r="K13" s="66"/>
      <c r="L13" s="26"/>
      <c r="M13" s="34"/>
      <c r="N13" s="27">
        <f t="shared" si="0"/>
        <v>30</v>
      </c>
      <c r="O13" s="31"/>
      <c r="P13" s="67">
        <v>28.55</v>
      </c>
      <c r="Q13" s="14"/>
    </row>
    <row r="14" spans="1:18" ht="30" customHeight="1">
      <c r="A14" s="29">
        <v>3</v>
      </c>
      <c r="B14" s="32" t="s">
        <v>41</v>
      </c>
      <c r="C14" s="23" t="s">
        <v>38</v>
      </c>
      <c r="D14" s="62" t="s">
        <v>40</v>
      </c>
      <c r="E14" s="62" t="s">
        <v>39</v>
      </c>
      <c r="F14" s="63"/>
      <c r="G14" s="68"/>
      <c r="H14" s="65">
        <f t="shared" ref="H14:H26" si="1">IF($D$3="si",($G$5/$G$6*G14),IF($D$3="no",G14*$G$4,0))</f>
        <v>0</v>
      </c>
      <c r="I14" s="24"/>
      <c r="J14" s="25">
        <v>25</v>
      </c>
      <c r="K14" s="66"/>
      <c r="L14" s="26"/>
      <c r="M14" s="34"/>
      <c r="N14" s="27">
        <f t="shared" si="0"/>
        <v>25</v>
      </c>
      <c r="O14" s="31"/>
      <c r="P14" s="69">
        <v>23.78</v>
      </c>
      <c r="Q14" s="14"/>
    </row>
    <row r="15" spans="1:18" ht="30" customHeight="1">
      <c r="A15" s="29"/>
      <c r="B15" s="32" t="s">
        <v>41</v>
      </c>
      <c r="C15" s="23" t="s">
        <v>38</v>
      </c>
      <c r="D15" s="62" t="s">
        <v>43</v>
      </c>
      <c r="E15" s="62" t="s">
        <v>39</v>
      </c>
      <c r="F15" s="63"/>
      <c r="G15" s="68"/>
      <c r="H15" s="65"/>
      <c r="I15" s="24"/>
      <c r="J15" s="25"/>
      <c r="K15" s="66"/>
      <c r="L15" s="26"/>
      <c r="M15" s="34">
        <v>10</v>
      </c>
      <c r="N15" s="27">
        <f t="shared" si="0"/>
        <v>10</v>
      </c>
      <c r="O15" s="31">
        <v>9.5299999999999994</v>
      </c>
      <c r="P15" s="69">
        <v>9.02</v>
      </c>
      <c r="Q15" s="14"/>
    </row>
    <row r="16" spans="1:18" ht="30" customHeight="1">
      <c r="A16" s="29"/>
      <c r="B16" s="32" t="s">
        <v>41</v>
      </c>
      <c r="C16" s="23" t="s">
        <v>38</v>
      </c>
      <c r="D16" s="62" t="s">
        <v>42</v>
      </c>
      <c r="E16" s="62" t="s">
        <v>39</v>
      </c>
      <c r="F16" s="63"/>
      <c r="G16" s="68"/>
      <c r="H16" s="65"/>
      <c r="I16" s="24"/>
      <c r="J16" s="25"/>
      <c r="K16" s="66"/>
      <c r="L16" s="26"/>
      <c r="M16" s="34">
        <v>57.26</v>
      </c>
      <c r="N16" s="27">
        <f t="shared" si="0"/>
        <v>57.26</v>
      </c>
      <c r="O16" s="31">
        <v>57.26</v>
      </c>
      <c r="P16" s="69">
        <v>54.11</v>
      </c>
      <c r="Q16" s="14"/>
    </row>
    <row r="17" spans="1:17" ht="30" customHeight="1">
      <c r="A17" s="29">
        <v>4</v>
      </c>
      <c r="B17" s="32" t="s">
        <v>41</v>
      </c>
      <c r="C17" s="23" t="s">
        <v>38</v>
      </c>
      <c r="D17" s="62" t="s">
        <v>40</v>
      </c>
      <c r="E17" s="62" t="s">
        <v>39</v>
      </c>
      <c r="F17" s="63"/>
      <c r="G17" s="68"/>
      <c r="H17" s="65">
        <f t="shared" si="1"/>
        <v>0</v>
      </c>
      <c r="I17" s="24"/>
      <c r="J17" s="25">
        <v>12</v>
      </c>
      <c r="K17" s="66"/>
      <c r="L17" s="26"/>
      <c r="M17" s="34"/>
      <c r="N17" s="27">
        <f t="shared" si="0"/>
        <v>12</v>
      </c>
      <c r="O17" s="31"/>
      <c r="P17" s="70">
        <v>11.52</v>
      </c>
      <c r="Q17" s="14"/>
    </row>
    <row r="18" spans="1:17" ht="30" customHeight="1">
      <c r="A18" s="29">
        <v>5</v>
      </c>
      <c r="B18" s="32" t="s">
        <v>44</v>
      </c>
      <c r="C18" s="23" t="s">
        <v>38</v>
      </c>
      <c r="D18" s="62" t="s">
        <v>40</v>
      </c>
      <c r="E18" s="62" t="s">
        <v>39</v>
      </c>
      <c r="F18" s="63"/>
      <c r="G18" s="68"/>
      <c r="H18" s="65">
        <f t="shared" si="1"/>
        <v>0</v>
      </c>
      <c r="I18" s="24"/>
      <c r="J18" s="25">
        <v>40.1</v>
      </c>
      <c r="K18" s="66"/>
      <c r="L18" s="26"/>
      <c r="M18" s="34"/>
      <c r="N18" s="27">
        <f t="shared" si="0"/>
        <v>40.1</v>
      </c>
      <c r="O18" s="31"/>
      <c r="P18" s="71">
        <v>37.64</v>
      </c>
      <c r="Q18" s="14"/>
    </row>
    <row r="19" spans="1:17" ht="30" customHeight="1">
      <c r="A19" s="29">
        <v>6</v>
      </c>
      <c r="B19" s="32" t="s">
        <v>44</v>
      </c>
      <c r="C19" s="23" t="s">
        <v>38</v>
      </c>
      <c r="D19" s="62" t="s">
        <v>40</v>
      </c>
      <c r="E19" s="62" t="s">
        <v>39</v>
      </c>
      <c r="F19" s="63"/>
      <c r="G19" s="68"/>
      <c r="H19" s="65">
        <f t="shared" si="1"/>
        <v>0</v>
      </c>
      <c r="I19" s="24"/>
      <c r="J19" s="25">
        <v>35</v>
      </c>
      <c r="K19" s="66"/>
      <c r="L19" s="26"/>
      <c r="M19" s="34"/>
      <c r="N19" s="27">
        <f t="shared" si="0"/>
        <v>35</v>
      </c>
      <c r="O19" s="31"/>
      <c r="P19" s="70">
        <v>32.880000000000003</v>
      </c>
      <c r="Q19" s="14"/>
    </row>
    <row r="20" spans="1:17" ht="56.25">
      <c r="A20" s="29"/>
      <c r="B20" s="32" t="s">
        <v>45</v>
      </c>
      <c r="C20" s="23" t="s">
        <v>38</v>
      </c>
      <c r="D20" s="102" t="s">
        <v>47</v>
      </c>
      <c r="E20" s="62"/>
      <c r="F20" s="63"/>
      <c r="G20" s="68"/>
      <c r="H20" s="65"/>
      <c r="I20" s="24"/>
      <c r="J20" s="25"/>
      <c r="K20" s="66"/>
      <c r="L20" s="26">
        <v>50.8</v>
      </c>
      <c r="M20" s="34"/>
      <c r="N20" s="27">
        <f t="shared" si="0"/>
        <v>50.8</v>
      </c>
      <c r="O20" s="31"/>
      <c r="P20" s="70">
        <v>47.3</v>
      </c>
      <c r="Q20" s="14"/>
    </row>
    <row r="21" spans="1:17">
      <c r="A21" s="29">
        <v>7</v>
      </c>
      <c r="B21" s="32" t="s">
        <v>45</v>
      </c>
      <c r="C21" s="23" t="s">
        <v>38</v>
      </c>
      <c r="D21" s="62" t="s">
        <v>40</v>
      </c>
      <c r="E21" s="62" t="s">
        <v>39</v>
      </c>
      <c r="F21" s="63"/>
      <c r="G21" s="68"/>
      <c r="H21" s="65">
        <f t="shared" si="1"/>
        <v>0</v>
      </c>
      <c r="I21" s="24"/>
      <c r="J21" s="25">
        <v>47</v>
      </c>
      <c r="K21" s="66"/>
      <c r="L21" s="26"/>
      <c r="M21" s="34"/>
      <c r="N21" s="27">
        <f t="shared" si="0"/>
        <v>47</v>
      </c>
      <c r="O21" s="31"/>
      <c r="P21" s="70">
        <v>43.58</v>
      </c>
      <c r="Q21" s="14"/>
    </row>
    <row r="22" spans="1:17">
      <c r="A22" s="29">
        <v>8</v>
      </c>
      <c r="B22" s="32" t="s">
        <v>45</v>
      </c>
      <c r="C22" s="23" t="s">
        <v>38</v>
      </c>
      <c r="D22" s="62" t="s">
        <v>46</v>
      </c>
      <c r="E22" s="62" t="s">
        <v>39</v>
      </c>
      <c r="F22" s="63"/>
      <c r="G22" s="68"/>
      <c r="H22" s="65">
        <f t="shared" si="1"/>
        <v>0</v>
      </c>
      <c r="I22" s="24"/>
      <c r="J22" s="25"/>
      <c r="K22" s="66"/>
      <c r="L22" s="26"/>
      <c r="M22" s="34">
        <v>15</v>
      </c>
      <c r="N22" s="27">
        <f t="shared" si="0"/>
        <v>15</v>
      </c>
      <c r="O22" s="31"/>
      <c r="P22" s="70">
        <v>14.11</v>
      </c>
      <c r="Q22" s="14"/>
    </row>
    <row r="23" spans="1:17">
      <c r="A23" s="29">
        <v>9</v>
      </c>
      <c r="B23" s="32">
        <v>42112</v>
      </c>
      <c r="C23" s="30" t="s">
        <v>38</v>
      </c>
      <c r="D23" s="62" t="s">
        <v>40</v>
      </c>
      <c r="E23" s="62" t="s">
        <v>39</v>
      </c>
      <c r="F23" s="33"/>
      <c r="G23" s="68"/>
      <c r="H23" s="65">
        <f t="shared" si="1"/>
        <v>0</v>
      </c>
      <c r="I23" s="24"/>
      <c r="J23" s="25">
        <v>5</v>
      </c>
      <c r="K23" s="66"/>
      <c r="L23" s="26"/>
      <c r="M23" s="34"/>
      <c r="N23" s="27">
        <f t="shared" si="0"/>
        <v>5</v>
      </c>
      <c r="O23" s="31"/>
      <c r="P23" s="70">
        <v>4.84</v>
      </c>
      <c r="Q23" s="14"/>
    </row>
    <row r="24" spans="1:17">
      <c r="A24" s="29">
        <v>10</v>
      </c>
      <c r="B24" s="32">
        <v>42112</v>
      </c>
      <c r="C24" s="30" t="s">
        <v>38</v>
      </c>
      <c r="D24" s="62" t="s">
        <v>51</v>
      </c>
      <c r="E24" s="62" t="s">
        <v>39</v>
      </c>
      <c r="F24" s="33"/>
      <c r="G24" s="68"/>
      <c r="H24" s="65">
        <f t="shared" ref="H24:H25" si="2">IF($D$3="si",($G$5/$G$6*G24),IF($D$3="no",G24*$G$4,0))</f>
        <v>0</v>
      </c>
      <c r="I24" s="24"/>
      <c r="J24" s="25"/>
      <c r="K24" s="66"/>
      <c r="L24" s="26"/>
      <c r="M24" s="34"/>
      <c r="N24" s="27">
        <f t="shared" ref="N24:N25" si="3">SUM(H24:M24)</f>
        <v>0</v>
      </c>
      <c r="O24" s="31">
        <v>200</v>
      </c>
      <c r="P24" s="70">
        <v>189.54</v>
      </c>
      <c r="Q24" s="14"/>
    </row>
    <row r="25" spans="1:17">
      <c r="A25" s="29">
        <v>11</v>
      </c>
      <c r="B25" s="103">
        <v>42112</v>
      </c>
      <c r="C25" s="104"/>
      <c r="D25" s="105" t="s">
        <v>52</v>
      </c>
      <c r="E25" s="105" t="s">
        <v>39</v>
      </c>
      <c r="F25" s="106"/>
      <c r="G25" s="107"/>
      <c r="H25" s="108">
        <f t="shared" si="2"/>
        <v>0</v>
      </c>
      <c r="I25" s="109"/>
      <c r="J25" s="110"/>
      <c r="K25" s="111"/>
      <c r="L25" s="112"/>
      <c r="M25" s="113"/>
      <c r="N25" s="114">
        <f t="shared" si="3"/>
        <v>0</v>
      </c>
      <c r="O25" s="115">
        <v>-19.850000000000001</v>
      </c>
      <c r="P25" s="116">
        <v>-18.54</v>
      </c>
      <c r="Q25" s="14"/>
    </row>
    <row r="26" spans="1:17">
      <c r="A26" s="29">
        <v>12</v>
      </c>
      <c r="B26" s="32"/>
      <c r="C26" s="30"/>
      <c r="D26" s="62"/>
      <c r="E26" s="62"/>
      <c r="F26" s="30"/>
      <c r="G26" s="68"/>
      <c r="H26" s="65">
        <f t="shared" si="1"/>
        <v>0</v>
      </c>
      <c r="I26" s="25"/>
      <c r="J26" s="25"/>
      <c r="K26" s="66"/>
      <c r="L26" s="26"/>
      <c r="M26" s="34"/>
      <c r="N26" s="27">
        <f t="shared" ref="N26" si="4">SUM(H26:M26)</f>
        <v>0</v>
      </c>
      <c r="O26" s="31"/>
      <c r="P26" s="70"/>
      <c r="Q26" s="14"/>
    </row>
    <row r="27" spans="1:17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Q27" s="14"/>
    </row>
    <row r="28" spans="1:17">
      <c r="A28" s="38"/>
      <c r="B28" s="39"/>
      <c r="C28" s="40"/>
      <c r="D28" s="41"/>
      <c r="E28" s="41"/>
      <c r="F28" s="42"/>
      <c r="G28" s="43"/>
      <c r="H28" s="44"/>
      <c r="I28" s="45"/>
      <c r="J28" s="45"/>
      <c r="K28" s="45"/>
      <c r="L28" s="45"/>
      <c r="M28" s="45"/>
      <c r="N28" s="46"/>
      <c r="O28" s="47"/>
      <c r="Q28" s="14"/>
    </row>
    <row r="29" spans="1:17">
      <c r="A29" s="36"/>
      <c r="B29" s="48" t="s">
        <v>34</v>
      </c>
      <c r="C29" s="48"/>
      <c r="D29" s="48"/>
      <c r="E29" s="37"/>
      <c r="F29" s="37"/>
      <c r="G29" s="48" t="s">
        <v>35</v>
      </c>
      <c r="H29" s="48"/>
      <c r="I29" s="48"/>
      <c r="J29" s="37"/>
      <c r="K29" s="37"/>
      <c r="L29" s="48" t="s">
        <v>36</v>
      </c>
      <c r="M29" s="48"/>
      <c r="N29" s="48"/>
      <c r="O29" s="37"/>
      <c r="Q29" s="14"/>
    </row>
    <row r="30" spans="1:17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Q30" s="14"/>
    </row>
    <row r="31" spans="1:17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Q31" s="14"/>
    </row>
  </sheetData>
  <mergeCells count="26"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1">
    <dataValidation type="textLength" operator="greaterThan" allowBlank="1" sqref="C28">
      <formula1>1</formula1>
      <formula2>0</formula2>
    </dataValidation>
    <dataValidation type="date" operator="greaterThanOrEqual" showErrorMessage="1" errorTitle="Data" error="Inserire una data superiore al 1/11/2000" sqref="B28 B11:B13">
      <formula1>36831</formula1>
      <formula2>0</formula2>
    </dataValidation>
    <dataValidation type="textLength" operator="greaterThan" sqref="F28 F23:F25">
      <formula1>1</formula1>
      <formula2>0</formula2>
    </dataValidation>
    <dataValidation type="textLength" operator="greaterThan" allowBlank="1" showErrorMessage="1" sqref="D28:E28 E23:E25">
      <formula1>1</formula1>
      <formula2>0</formula2>
    </dataValidation>
    <dataValidation type="whole" operator="greaterThanOrEqual" allowBlank="1" showErrorMessage="1" errorTitle="Valore" error="Inserire un numero maggiore o uguale a 0 (zero)!" sqref="N28 N11:N26">
      <formula1>0</formula1>
      <formula2>0</formula2>
    </dataValidation>
    <dataValidation type="decimal" operator="greaterThanOrEqual" allowBlank="1" showErrorMessage="1" errorTitle="Valore" error="Inserire un numero maggiore o uguale a 0 (zero)!" sqref="H28:M28 H11:I12 J11:M13 O15:O16 H13:H26 J14:L26 I21:I26 M22:M26">
      <formula1>0</formula1>
      <formula2>0</formula2>
    </dataValidation>
    <dataValidation type="list" allowBlank="1" showInputMessage="1" showErrorMessage="1" sqref="D3:E3">
      <formula1>$R$1:$R$3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1.47" bottom="0.74803149606299213" header="0.31496062992125984" footer="0.31496062992125984"/>
  <pageSetup paperSize="9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Value USD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</cp:lastModifiedBy>
  <cp:lastPrinted>2015-05-14T13:46:59Z</cp:lastPrinted>
  <dcterms:created xsi:type="dcterms:W3CDTF">2013-11-13T16:07:28Z</dcterms:created>
  <dcterms:modified xsi:type="dcterms:W3CDTF">2015-05-14T13:59:03Z</dcterms:modified>
</cp:coreProperties>
</file>