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 activeTab="1"/>
  </bookViews>
  <sheets>
    <sheet name="EUR" sheetId="4" r:id="rId1"/>
    <sheet name="HRK" sheetId="5" r:id="rId2"/>
  </sheets>
  <calcPr calcId="125725"/>
</workbook>
</file>

<file path=xl/calcChain.xml><?xml version="1.0" encoding="utf-8"?>
<calcChain xmlns="http://schemas.openxmlformats.org/spreadsheetml/2006/main">
  <c r="R3" i="5"/>
  <c r="R1"/>
  <c r="N20"/>
  <c r="P20"/>
  <c r="H20"/>
  <c r="P19"/>
  <c r="H19"/>
  <c r="N19" s="1"/>
  <c r="P18"/>
  <c r="N18"/>
  <c r="H18"/>
  <c r="P17"/>
  <c r="H17"/>
  <c r="N17" s="1"/>
  <c r="P16"/>
  <c r="H16"/>
  <c r="N16" s="1"/>
  <c r="P15"/>
  <c r="H15"/>
  <c r="N15" s="1"/>
  <c r="P14"/>
  <c r="N14"/>
  <c r="H14"/>
  <c r="P13"/>
  <c r="H13"/>
  <c r="N13" s="1"/>
  <c r="H12"/>
  <c r="N12" s="1"/>
  <c r="H11"/>
  <c r="N11" s="1"/>
  <c r="O7"/>
  <c r="P3" s="1"/>
  <c r="M7"/>
  <c r="L7"/>
  <c r="K7"/>
  <c r="J7"/>
  <c r="I7"/>
  <c r="G7"/>
  <c r="H11" i="4"/>
  <c r="H12"/>
  <c r="H13"/>
  <c r="H14"/>
  <c r="N14" s="1"/>
  <c r="H15"/>
  <c r="H16"/>
  <c r="H17"/>
  <c r="H18"/>
  <c r="N18" s="1"/>
  <c r="I7"/>
  <c r="J7"/>
  <c r="K7"/>
  <c r="L7"/>
  <c r="M7"/>
  <c r="N11"/>
  <c r="N12"/>
  <c r="N13"/>
  <c r="N15"/>
  <c r="N16"/>
  <c r="N17"/>
  <c r="P18"/>
  <c r="P17"/>
  <c r="P16"/>
  <c r="P15"/>
  <c r="P14"/>
  <c r="P13"/>
  <c r="O7"/>
  <c r="G7"/>
  <c r="P3"/>
  <c r="R5" i="5" l="1"/>
  <c r="H7"/>
  <c r="P1" s="1"/>
  <c r="M1" s="1"/>
  <c r="N7"/>
  <c r="N7" i="4"/>
  <c r="P7" s="1"/>
  <c r="H7"/>
  <c r="P1" s="1"/>
  <c r="P5" i="5" l="1"/>
  <c r="P7"/>
  <c r="M1" i="4"/>
  <c r="P5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<sst xmlns="http://schemas.openxmlformats.org/spreadsheetml/2006/main" count="147" uniqueCount="63">
  <si>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</si>
  <si>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</si>
  <si>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</si>
  <si>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</si>
  <si>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</si>
  <si>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</si>
  <si>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</si>
  <si>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</si>
  <si>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</si>
  <si>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</si>
  <si>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</si>
  <si>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</si>
  <si>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</si>
  <si>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</si>
  <si>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</si>
  <si>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</si>
  <si>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</si>
  <si>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</si>
  <si>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</si>
  <si>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</si>
  <si>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</si>
  <si>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</si>
  <si>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</si>
  <si>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</si>
  <si>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</si>
  <si>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</si>
  <si>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</si>
  <si>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</si>
  <si>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</si>
  <si>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</si>
  <si>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</si>
  <si>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</si>
  <si>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</si>
  <si>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</si>
  <si>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</si>
  <si>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</si>
  <si>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</si>
  <si>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</si>
  <si>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</si>
  <si>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EMAD SHEHATA</t>
  </si>
  <si>
    <t>NO</t>
  </si>
  <si>
    <t>DEMO CROAZIA</t>
  </si>
  <si>
    <t>Caffè Emad</t>
  </si>
  <si>
    <t>ITALIA</t>
  </si>
  <si>
    <t>EUR</t>
  </si>
  <si>
    <t>MXP EXPRESS EMAD+ WALTER</t>
  </si>
  <si>
    <t>PANINO EMAD + DAVIDE</t>
  </si>
  <si>
    <t>FRANCOFORTE</t>
  </si>
  <si>
    <t>TAX EMAD</t>
  </si>
  <si>
    <t>CENA EMAD</t>
  </si>
  <si>
    <t>(importi in Valuta Eur)</t>
  </si>
  <si>
    <t>PRELIEVO CONTANTI</t>
  </si>
  <si>
    <t>CROAZIA</t>
  </si>
  <si>
    <t>HRK</t>
  </si>
  <si>
    <t>TAXI EMAD+ WALTER+ DAVIDE</t>
  </si>
  <si>
    <t>SPUNTINO EMAD+ WALTER</t>
  </si>
  <si>
    <t xml:space="preserve">TAXI EMAD+ WALTER+ </t>
  </si>
  <si>
    <t xml:space="preserve">TAXI EMAD </t>
  </si>
  <si>
    <t>(importi in Valuta HRK)</t>
  </si>
  <si>
    <t>04_01</t>
  </si>
  <si>
    <t>04_02</t>
  </si>
  <si>
    <t>RESTITUZIONE CONTANTI</t>
  </si>
  <si>
    <t xml:space="preserve">Extra Hotel EMAD </t>
  </si>
</sst>
</file>

<file path=xl/styles.xml><?xml version="1.0" encoding="utf-8"?>
<styleSheet xmlns="http://schemas.openxmlformats.org/spreadsheetml/2006/main">
  <numFmts count="11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  <numFmt numFmtId="171" formatCode="#,##0.00_ ;[Red]\-#,##0.00\ "/>
    <numFmt numFmtId="172" formatCode="_-[$HRK]\ * #,##0.00_-;\-[$HRK]\ * #,##0.00_-;_-[$HRK]\ * &quot;-&quot;??_-;_-@_-"/>
    <numFmt numFmtId="173" formatCode="&quot;€&quot;\ #,##0.00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sz val="14"/>
      <color rgb="FFFF0000"/>
      <name val="Gulim"/>
      <family val="2"/>
    </font>
    <font>
      <b/>
      <sz val="14"/>
      <color rgb="FFFF0000"/>
      <name val="Gulim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131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8" fontId="1" fillId="6" borderId="11" xfId="0" applyNumberFormat="1" applyFont="1" applyFill="1" applyBorder="1" applyAlignment="1" applyProtection="1">
      <alignment horizontal="center" vertical="center"/>
    </xf>
    <xf numFmtId="16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38" fontId="1" fillId="0" borderId="14" xfId="0" applyNumberFormat="1" applyFont="1" applyBorder="1" applyAlignment="1" applyProtection="1">
      <alignment horizontal="center" vertical="center"/>
      <protection locked="0"/>
    </xf>
    <xf numFmtId="170" fontId="1" fillId="0" borderId="15" xfId="0" applyNumberFormat="1" applyFont="1" applyBorder="1" applyAlignment="1" applyProtection="1">
      <alignment horizontal="right" vertical="center"/>
    </xf>
    <xf numFmtId="170" fontId="1" fillId="0" borderId="16" xfId="0" applyNumberFormat="1" applyFont="1" applyBorder="1" applyAlignment="1" applyProtection="1">
      <alignment horizontal="right" vertical="center"/>
      <protection locked="0"/>
    </xf>
    <xf numFmtId="170" fontId="1" fillId="0" borderId="12" xfId="0" applyNumberFormat="1" applyFont="1" applyBorder="1" applyAlignment="1" applyProtection="1">
      <alignment horizontal="right" vertical="center"/>
      <protection locked="0"/>
    </xf>
    <xf numFmtId="170" fontId="1" fillId="0" borderId="19" xfId="0" applyNumberFormat="1" applyFont="1" applyBorder="1" applyAlignment="1" applyProtection="1">
      <alignment horizontal="right" vertical="center"/>
      <protection locked="0"/>
    </xf>
    <xf numFmtId="170" fontId="1" fillId="0" borderId="20" xfId="0" applyNumberFormat="1" applyFont="1" applyBorder="1" applyAlignment="1" applyProtection="1">
      <alignment horizontal="right" vertical="center"/>
      <protection locked="0"/>
    </xf>
    <xf numFmtId="164" fontId="1" fillId="3" borderId="21" xfId="1" applyFont="1" applyFill="1" applyBorder="1" applyAlignment="1" applyProtection="1">
      <alignment horizontal="right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</xf>
    <xf numFmtId="168" fontId="1" fillId="6" borderId="23" xfId="0" applyNumberFormat="1" applyFont="1" applyFill="1" applyBorder="1" applyAlignment="1" applyProtection="1">
      <alignment horizontal="center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9" fontId="1" fillId="0" borderId="18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7" xfId="0" applyNumberFormat="1" applyFont="1" applyBorder="1" applyAlignment="1" applyProtection="1">
      <alignment horizontal="center" vertical="center" wrapText="1"/>
    </xf>
    <xf numFmtId="0" fontId="6" fillId="8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170" fontId="1" fillId="0" borderId="37" xfId="0" applyNumberFormat="1" applyFont="1" applyBorder="1" applyAlignment="1" applyProtection="1">
      <alignment horizontal="right" vertical="center"/>
      <protection locked="0"/>
    </xf>
    <xf numFmtId="0" fontId="2" fillId="0" borderId="43" xfId="0" applyFont="1" applyBorder="1" applyAlignment="1" applyProtection="1">
      <alignment horizontal="right" vertical="center" wrapText="1"/>
    </xf>
    <xf numFmtId="40" fontId="2" fillId="0" borderId="43" xfId="0" applyNumberFormat="1" applyFont="1" applyBorder="1" applyAlignment="1" applyProtection="1">
      <alignment vertical="center"/>
    </xf>
    <xf numFmtId="0" fontId="2" fillId="0" borderId="43" xfId="0" applyFont="1" applyBorder="1" applyAlignment="1" applyProtection="1">
      <alignment vertical="center"/>
    </xf>
    <xf numFmtId="0" fontId="2" fillId="0" borderId="43" xfId="0" applyFont="1" applyBorder="1" applyAlignment="1" applyProtection="1">
      <alignment horizontal="right" vertical="center"/>
    </xf>
    <xf numFmtId="0" fontId="1" fillId="8" borderId="44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4" xfId="0" applyNumberFormat="1" applyFont="1" applyFill="1" applyBorder="1" applyAlignment="1" applyProtection="1">
      <alignment horizontal="right" vertical="center"/>
    </xf>
    <xf numFmtId="168" fontId="1" fillId="8" borderId="0" xfId="0" applyNumberFormat="1" applyFont="1" applyFill="1" applyBorder="1" applyAlignment="1" applyProtection="1">
      <alignment horizontal="center" vertical="center"/>
    </xf>
    <xf numFmtId="169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0" fontId="1" fillId="8" borderId="0" xfId="0" applyNumberFormat="1" applyFont="1" applyFill="1" applyBorder="1" applyAlignment="1" applyProtection="1">
      <alignment horizontal="right" vertical="center"/>
    </xf>
    <xf numFmtId="170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</xf>
    <xf numFmtId="38" fontId="1" fillId="0" borderId="46" xfId="0" applyNumberFormat="1" applyFont="1" applyBorder="1" applyAlignment="1" applyProtection="1">
      <alignment horizontal="center" vertical="center"/>
      <protection locked="0"/>
    </xf>
    <xf numFmtId="0" fontId="1" fillId="2" borderId="49" xfId="0" applyFont="1" applyFill="1" applyBorder="1" applyAlignment="1" applyProtection="1">
      <alignment horizontal="center" vertical="center" wrapText="1"/>
    </xf>
    <xf numFmtId="4" fontId="1" fillId="2" borderId="50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7" xfId="0" applyNumberFormat="1" applyFont="1" applyFill="1" applyBorder="1" applyAlignment="1" applyProtection="1">
      <alignment horizontal="center" vertical="center"/>
    </xf>
    <xf numFmtId="40" fontId="1" fillId="0" borderId="0" xfId="0" applyNumberFormat="1" applyFont="1" applyAlignment="1" applyProtection="1">
      <alignment vertical="center"/>
    </xf>
    <xf numFmtId="171" fontId="1" fillId="0" borderId="0" xfId="0" applyNumberFormat="1" applyFont="1" applyAlignment="1" applyProtection="1">
      <alignment vertical="center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169" fontId="1" fillId="0" borderId="18" xfId="0" applyNumberFormat="1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172" fontId="1" fillId="3" borderId="21" xfId="1" applyNumberFormat="1" applyFont="1" applyFill="1" applyBorder="1" applyAlignment="1" applyProtection="1">
      <alignment horizontal="right" vertical="center"/>
    </xf>
    <xf numFmtId="169" fontId="11" fillId="0" borderId="55" xfId="0" applyNumberFormat="1" applyFont="1" applyFill="1" applyBorder="1" applyAlignment="1" applyProtection="1">
      <alignment vertical="center"/>
      <protection locked="0"/>
    </xf>
    <xf numFmtId="169" fontId="11" fillId="0" borderId="19" xfId="0" applyNumberFormat="1" applyFont="1" applyFill="1" applyBorder="1" applyAlignment="1" applyProtection="1">
      <alignment vertical="center"/>
      <protection locked="0"/>
    </xf>
    <xf numFmtId="169" fontId="11" fillId="0" borderId="56" xfId="0" applyNumberFormat="1" applyFont="1" applyFill="1" applyBorder="1" applyAlignment="1" applyProtection="1">
      <alignment vertical="center"/>
      <protection locked="0"/>
    </xf>
    <xf numFmtId="0" fontId="12" fillId="0" borderId="13" xfId="0" applyFont="1" applyBorder="1" applyAlignment="1" applyProtection="1">
      <alignment horizontal="left" vertical="center"/>
      <protection locked="0"/>
    </xf>
    <xf numFmtId="38" fontId="12" fillId="0" borderId="14" xfId="0" applyNumberFormat="1" applyFont="1" applyBorder="1" applyAlignment="1" applyProtection="1">
      <alignment horizontal="center" vertical="center"/>
      <protection locked="0"/>
    </xf>
    <xf numFmtId="170" fontId="12" fillId="0" borderId="15" xfId="0" applyNumberFormat="1" applyFont="1" applyBorder="1" applyAlignment="1" applyProtection="1">
      <alignment horizontal="right" vertical="center"/>
    </xf>
    <xf numFmtId="170" fontId="12" fillId="0" borderId="16" xfId="0" applyNumberFormat="1" applyFont="1" applyBorder="1" applyAlignment="1" applyProtection="1">
      <alignment horizontal="right" vertical="center"/>
      <protection locked="0"/>
    </xf>
    <xf numFmtId="170" fontId="12" fillId="0" borderId="12" xfId="0" applyNumberFormat="1" applyFont="1" applyBorder="1" applyAlignment="1" applyProtection="1">
      <alignment horizontal="right" vertical="center"/>
      <protection locked="0"/>
    </xf>
    <xf numFmtId="170" fontId="12" fillId="0" borderId="37" xfId="0" applyNumberFormat="1" applyFont="1" applyBorder="1" applyAlignment="1" applyProtection="1">
      <alignment horizontal="right" vertical="center"/>
      <protection locked="0"/>
    </xf>
    <xf numFmtId="170" fontId="12" fillId="0" borderId="19" xfId="0" applyNumberFormat="1" applyFont="1" applyBorder="1" applyAlignment="1" applyProtection="1">
      <alignment horizontal="right" vertical="center"/>
      <protection locked="0"/>
    </xf>
    <xf numFmtId="170" fontId="12" fillId="0" borderId="20" xfId="0" applyNumberFormat="1" applyFont="1" applyBorder="1" applyAlignment="1" applyProtection="1">
      <alignment horizontal="right" vertical="center"/>
      <protection locked="0"/>
    </xf>
    <xf numFmtId="172" fontId="12" fillId="3" borderId="21" xfId="1" applyNumberFormat="1" applyFont="1" applyFill="1" applyBorder="1" applyAlignment="1" applyProtection="1">
      <alignment horizontal="right" vertical="center"/>
    </xf>
    <xf numFmtId="4" fontId="12" fillId="4" borderId="21" xfId="0" applyNumberFormat="1" applyFont="1" applyFill="1" applyBorder="1" applyAlignment="1" applyProtection="1">
      <alignment vertical="center"/>
      <protection locked="0"/>
    </xf>
    <xf numFmtId="0" fontId="12" fillId="0" borderId="22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43" xfId="0" applyFont="1" applyBorder="1" applyAlignment="1" applyProtection="1">
      <alignment vertical="center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49" fontId="2" fillId="4" borderId="25" xfId="0" applyNumberFormat="1" applyFont="1" applyFill="1" applyBorder="1" applyAlignment="1" applyProtection="1">
      <alignment horizontal="left" vertical="center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2" fillId="5" borderId="26" xfId="0" applyNumberFormat="1" applyFont="1" applyFill="1" applyBorder="1" applyAlignment="1" applyProtection="1">
      <alignment horizontal="center" vertical="center"/>
    </xf>
    <xf numFmtId="0" fontId="1" fillId="9" borderId="52" xfId="0" applyNumberFormat="1" applyFont="1" applyFill="1" applyBorder="1" applyAlignment="1" applyProtection="1">
      <alignment horizontal="center" vertical="center"/>
    </xf>
    <xf numFmtId="0" fontId="1" fillId="9" borderId="53" xfId="0" applyNumberFormat="1" applyFont="1" applyFill="1" applyBorder="1" applyAlignment="1" applyProtection="1">
      <alignment horizontal="center" vertical="center"/>
    </xf>
    <xf numFmtId="0" fontId="1" fillId="9" borderId="54" xfId="0" applyNumberFormat="1" applyFont="1" applyFill="1" applyBorder="1" applyAlignment="1" applyProtection="1">
      <alignment horizontal="center" vertical="center"/>
    </xf>
    <xf numFmtId="38" fontId="1" fillId="2" borderId="31" xfId="0" applyNumberFormat="1" applyFont="1" applyFill="1" applyBorder="1" applyAlignment="1" applyProtection="1">
      <alignment horizontal="center" vertical="center"/>
    </xf>
    <xf numFmtId="38" fontId="1" fillId="2" borderId="32" xfId="0" applyNumberFormat="1" applyFont="1" applyFill="1" applyBorder="1" applyAlignment="1" applyProtection="1">
      <alignment horizontal="center" vertical="center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50" xfId="0" applyFont="1" applyFill="1" applyBorder="1" applyAlignment="1" applyProtection="1">
      <alignment horizontal="center" vertical="center" wrapText="1"/>
    </xf>
    <xf numFmtId="0" fontId="2" fillId="7" borderId="50" xfId="0" applyFont="1" applyFill="1" applyBorder="1" applyAlignment="1" applyProtection="1">
      <alignment horizontal="center" vertical="center"/>
    </xf>
    <xf numFmtId="0" fontId="2" fillId="7" borderId="28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4" fontId="1" fillId="0" borderId="24" xfId="0" applyNumberFormat="1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textRotation="180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173" fontId="2" fillId="0" borderId="0" xfId="0" applyNumberFormat="1" applyFont="1" applyAlignment="1" applyProtection="1">
      <alignment vertical="center"/>
    </xf>
  </cellXfs>
  <cellStyles count="2">
    <cellStyle name="Euro" xfId="1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view="pageBreakPreview" zoomScale="60" workbookViewId="0">
      <selection activeCell="M11" sqref="M11:M17"/>
    </sheetView>
  </sheetViews>
  <sheetFormatPr defaultRowHeight="18.75"/>
  <cols>
    <col min="1" max="1" width="6.7109375" style="1" customWidth="1"/>
    <col min="2" max="2" width="29.85546875" style="2" customWidth="1"/>
    <col min="3" max="3" width="23.28515625" style="2" bestFit="1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99" t="s">
        <v>0</v>
      </c>
      <c r="C1" s="99"/>
      <c r="D1" s="100" t="s">
        <v>39</v>
      </c>
      <c r="E1" s="100"/>
      <c r="F1" s="39">
        <v>42095</v>
      </c>
      <c r="G1" s="38" t="s">
        <v>59</v>
      </c>
      <c r="L1" s="7" t="s">
        <v>28</v>
      </c>
      <c r="M1" s="3">
        <f>+P1-N7</f>
        <v>0</v>
      </c>
      <c r="N1" s="5" t="s">
        <v>1</v>
      </c>
      <c r="O1" s="6"/>
      <c r="P1" s="41">
        <f>SUM(H7:M7)</f>
        <v>68.599999999999994</v>
      </c>
      <c r="Q1" s="3" t="s">
        <v>26</v>
      </c>
      <c r="R1" s="74"/>
    </row>
    <row r="2" spans="1:18" s="7" customFormat="1" ht="57.75" customHeight="1">
      <c r="A2" s="4"/>
      <c r="B2" s="101" t="s">
        <v>2</v>
      </c>
      <c r="C2" s="101"/>
      <c r="D2" s="100"/>
      <c r="E2" s="100"/>
      <c r="F2" s="8"/>
      <c r="G2" s="8"/>
      <c r="N2" s="9" t="s">
        <v>3</v>
      </c>
      <c r="O2" s="10"/>
      <c r="P2" s="11"/>
      <c r="Q2" s="3" t="s">
        <v>25</v>
      </c>
    </row>
    <row r="3" spans="1:18" s="7" customFormat="1" ht="35.25" customHeight="1">
      <c r="A3" s="4"/>
      <c r="B3" s="101" t="s">
        <v>24</v>
      </c>
      <c r="C3" s="101"/>
      <c r="D3" s="100" t="s">
        <v>40</v>
      </c>
      <c r="E3" s="100"/>
      <c r="N3" s="9" t="s">
        <v>4</v>
      </c>
      <c r="O3" s="10"/>
      <c r="P3" s="46">
        <f>+O7</f>
        <v>67.599999999999994</v>
      </c>
      <c r="Q3" s="12"/>
    </row>
    <row r="4" spans="1:18" s="7" customFormat="1" ht="35.25" customHeight="1" thickBot="1">
      <c r="A4" s="4"/>
      <c r="D4" s="13"/>
      <c r="E4" s="13"/>
      <c r="F4" s="9" t="s">
        <v>19</v>
      </c>
      <c r="G4" s="53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</row>
    <row r="5" spans="1:18" s="7" customFormat="1" ht="43.5" customHeight="1" thickTop="1" thickBot="1">
      <c r="A5" s="4"/>
      <c r="B5" s="18" t="s">
        <v>6</v>
      </c>
      <c r="C5" s="19"/>
      <c r="D5" s="43">
        <v>5</v>
      </c>
      <c r="E5" s="13"/>
      <c r="F5" s="9" t="s">
        <v>7</v>
      </c>
      <c r="G5" s="53">
        <v>1.1100000000000001</v>
      </c>
      <c r="N5" s="102" t="s">
        <v>8</v>
      </c>
      <c r="O5" s="102"/>
      <c r="P5" s="42">
        <f>P1-P2-P3-P4</f>
        <v>1</v>
      </c>
      <c r="Q5" s="12"/>
      <c r="R5" s="75"/>
    </row>
    <row r="6" spans="1:18" s="7" customFormat="1" ht="43.5" customHeight="1" thickTop="1" thickBot="1">
      <c r="A6" s="4"/>
      <c r="B6" s="40" t="s">
        <v>50</v>
      </c>
      <c r="C6" s="40"/>
      <c r="D6" s="13"/>
      <c r="E6" s="13"/>
      <c r="F6" s="9" t="s">
        <v>9</v>
      </c>
      <c r="G6" s="72">
        <v>11.11</v>
      </c>
      <c r="Q6" s="12"/>
    </row>
    <row r="7" spans="1:18" s="7" customFormat="1" ht="27" customHeight="1" thickTop="1" thickBot="1">
      <c r="A7" s="103" t="s">
        <v>27</v>
      </c>
      <c r="B7" s="104"/>
      <c r="C7" s="105"/>
      <c r="D7" s="106" t="s">
        <v>10</v>
      </c>
      <c r="E7" s="107"/>
      <c r="F7" s="107"/>
      <c r="G7" s="73">
        <f t="shared" ref="G7:O7" si="0">SUM(G11:G18)</f>
        <v>0</v>
      </c>
      <c r="H7" s="71">
        <f t="shared" si="0"/>
        <v>0</v>
      </c>
      <c r="I7" s="55">
        <f t="shared" si="0"/>
        <v>0</v>
      </c>
      <c r="J7" s="55">
        <f t="shared" si="0"/>
        <v>50.8</v>
      </c>
      <c r="K7" s="55">
        <f t="shared" si="0"/>
        <v>0</v>
      </c>
      <c r="L7" s="55">
        <f t="shared" si="0"/>
        <v>0</v>
      </c>
      <c r="M7" s="56">
        <f t="shared" si="0"/>
        <v>17.8</v>
      </c>
      <c r="N7" s="54">
        <f t="shared" si="0"/>
        <v>68.599999999999994</v>
      </c>
      <c r="O7" s="57">
        <f t="shared" si="0"/>
        <v>67.599999999999994</v>
      </c>
      <c r="P7" s="12">
        <f>+N7-SUM(H7:M7)</f>
        <v>0</v>
      </c>
    </row>
    <row r="8" spans="1:18" ht="36" customHeight="1" thickTop="1" thickBot="1">
      <c r="A8" s="108"/>
      <c r="B8" s="109" t="s">
        <v>11</v>
      </c>
      <c r="C8" s="109" t="s">
        <v>12</v>
      </c>
      <c r="D8" s="110" t="s">
        <v>23</v>
      </c>
      <c r="E8" s="109" t="s">
        <v>30</v>
      </c>
      <c r="F8" s="112" t="s">
        <v>29</v>
      </c>
      <c r="G8" s="113" t="s">
        <v>13</v>
      </c>
      <c r="H8" s="115" t="s">
        <v>14</v>
      </c>
      <c r="I8" s="116" t="s">
        <v>32</v>
      </c>
      <c r="J8" s="117" t="s">
        <v>34</v>
      </c>
      <c r="K8" s="117" t="s">
        <v>33</v>
      </c>
      <c r="L8" s="118" t="s">
        <v>20</v>
      </c>
      <c r="M8" s="119"/>
      <c r="N8" s="129" t="s">
        <v>15</v>
      </c>
      <c r="O8" s="120" t="s">
        <v>16</v>
      </c>
      <c r="P8" s="121" t="s">
        <v>17</v>
      </c>
      <c r="Q8" s="2"/>
      <c r="R8" s="122" t="s">
        <v>35</v>
      </c>
    </row>
    <row r="9" spans="1:18" ht="36" customHeight="1" thickTop="1" thickBot="1">
      <c r="A9" s="108"/>
      <c r="B9" s="109" t="s">
        <v>11</v>
      </c>
      <c r="C9" s="109"/>
      <c r="D9" s="111"/>
      <c r="E9" s="109"/>
      <c r="F9" s="112"/>
      <c r="G9" s="114"/>
      <c r="H9" s="115" t="s">
        <v>32</v>
      </c>
      <c r="I9" s="116" t="s">
        <v>32</v>
      </c>
      <c r="J9" s="116"/>
      <c r="K9" s="116" t="s">
        <v>31</v>
      </c>
      <c r="L9" s="125" t="s">
        <v>21</v>
      </c>
      <c r="M9" s="127" t="s">
        <v>22</v>
      </c>
      <c r="N9" s="129"/>
      <c r="O9" s="120"/>
      <c r="P9" s="121"/>
      <c r="Q9" s="2"/>
      <c r="R9" s="123"/>
    </row>
    <row r="10" spans="1:18" ht="37.5" customHeight="1" thickTop="1" thickBot="1">
      <c r="A10" s="108"/>
      <c r="B10" s="109"/>
      <c r="C10" s="109"/>
      <c r="D10" s="111"/>
      <c r="E10" s="109"/>
      <c r="F10" s="112"/>
      <c r="G10" s="70" t="s">
        <v>18</v>
      </c>
      <c r="H10" s="115"/>
      <c r="I10" s="116"/>
      <c r="J10" s="116"/>
      <c r="K10" s="116"/>
      <c r="L10" s="126"/>
      <c r="M10" s="128"/>
      <c r="N10" s="129"/>
      <c r="O10" s="120"/>
      <c r="P10" s="121"/>
      <c r="Q10" s="2"/>
      <c r="R10" s="124"/>
    </row>
    <row r="11" spans="1:18" ht="19.5" thickTop="1">
      <c r="A11" s="20">
        <v>1</v>
      </c>
      <c r="B11" s="37">
        <v>42116</v>
      </c>
      <c r="C11" s="76" t="s">
        <v>41</v>
      </c>
      <c r="D11" s="79" t="s">
        <v>42</v>
      </c>
      <c r="E11" s="77" t="s">
        <v>43</v>
      </c>
      <c r="F11" s="77" t="s">
        <v>44</v>
      </c>
      <c r="G11" s="69"/>
      <c r="H11" s="26">
        <f>IF($D$3="si",($G$5/$G$6*G11),IF($D$3="no",G11*$G$4,0))</f>
        <v>0</v>
      </c>
      <c r="I11" s="27"/>
      <c r="J11" s="28"/>
      <c r="K11" s="47"/>
      <c r="L11" s="47"/>
      <c r="M11" s="30">
        <v>1</v>
      </c>
      <c r="N11" s="31">
        <f>SUM(H11:M11)</f>
        <v>1</v>
      </c>
      <c r="O11" s="32"/>
      <c r="P11" s="33"/>
      <c r="Q11" s="2"/>
      <c r="R11" s="48"/>
    </row>
    <row r="12" spans="1:18" ht="37.5">
      <c r="A12" s="34">
        <v>2</v>
      </c>
      <c r="B12" s="37">
        <v>42116</v>
      </c>
      <c r="C12" s="76" t="s">
        <v>41</v>
      </c>
      <c r="D12" s="79" t="s">
        <v>45</v>
      </c>
      <c r="E12" s="77" t="s">
        <v>43</v>
      </c>
      <c r="F12" s="77" t="s">
        <v>44</v>
      </c>
      <c r="G12" s="25"/>
      <c r="H12" s="26">
        <f>IF($D$3="si",($G$5/$G$6*G12),IF($D$3="no",G12*$G$4,0))</f>
        <v>0</v>
      </c>
      <c r="I12" s="27"/>
      <c r="J12" s="28">
        <v>24</v>
      </c>
      <c r="K12" s="47"/>
      <c r="L12" s="29"/>
      <c r="M12" s="30"/>
      <c r="N12" s="31">
        <f>SUM(H12:M12)</f>
        <v>24</v>
      </c>
      <c r="O12" s="35">
        <v>24</v>
      </c>
      <c r="P12" s="33"/>
      <c r="Q12" s="2"/>
      <c r="R12" s="48"/>
    </row>
    <row r="13" spans="1:18" ht="37.5">
      <c r="A13" s="34">
        <v>3</v>
      </c>
      <c r="B13" s="37">
        <v>42118</v>
      </c>
      <c r="C13" s="76" t="s">
        <v>41</v>
      </c>
      <c r="D13" s="79" t="s">
        <v>46</v>
      </c>
      <c r="E13" s="77" t="s">
        <v>47</v>
      </c>
      <c r="F13" s="77" t="s">
        <v>44</v>
      </c>
      <c r="G13" s="25"/>
      <c r="H13" s="26">
        <f t="shared" ref="H13:H18" si="1">IF($D$3="si",($G$5/$G$6*G13),IF($D$3="no",G13*$G$4,0))</f>
        <v>0</v>
      </c>
      <c r="I13" s="27"/>
      <c r="J13" s="28"/>
      <c r="K13" s="47"/>
      <c r="L13" s="29"/>
      <c r="M13" s="30">
        <v>7.8</v>
      </c>
      <c r="N13" s="31">
        <f t="shared" ref="N13:N18" si="2">SUM(H13:M13)</f>
        <v>7.8</v>
      </c>
      <c r="O13" s="35">
        <v>7.8</v>
      </c>
      <c r="P13" s="33" t="str">
        <f t="shared" ref="P13:P18" si="3">IF(F13="Milano","X","")</f>
        <v/>
      </c>
      <c r="Q13" s="2"/>
      <c r="R13" s="49"/>
    </row>
    <row r="14" spans="1:18">
      <c r="A14" s="34">
        <v>4</v>
      </c>
      <c r="B14" s="37">
        <v>42118</v>
      </c>
      <c r="C14" s="76" t="s">
        <v>41</v>
      </c>
      <c r="D14" s="79" t="s">
        <v>48</v>
      </c>
      <c r="E14" s="77" t="s">
        <v>43</v>
      </c>
      <c r="F14" s="77" t="s">
        <v>44</v>
      </c>
      <c r="G14" s="25"/>
      <c r="H14" s="26">
        <f t="shared" si="1"/>
        <v>0</v>
      </c>
      <c r="I14" s="27"/>
      <c r="J14" s="28">
        <v>26.8</v>
      </c>
      <c r="K14" s="47"/>
      <c r="L14" s="29"/>
      <c r="M14" s="30"/>
      <c r="N14" s="31">
        <f t="shared" si="2"/>
        <v>26.8</v>
      </c>
      <c r="O14" s="35">
        <v>26.8</v>
      </c>
      <c r="P14" s="33" t="str">
        <f t="shared" si="3"/>
        <v/>
      </c>
      <c r="Q14" s="2"/>
      <c r="R14" s="50"/>
    </row>
    <row r="15" spans="1:18">
      <c r="A15" s="34">
        <v>5</v>
      </c>
      <c r="B15" s="37">
        <v>42118</v>
      </c>
      <c r="C15" s="76" t="s">
        <v>41</v>
      </c>
      <c r="D15" s="79" t="s">
        <v>49</v>
      </c>
      <c r="E15" s="77" t="s">
        <v>43</v>
      </c>
      <c r="F15" s="77" t="s">
        <v>44</v>
      </c>
      <c r="G15" s="25"/>
      <c r="H15" s="26">
        <f t="shared" si="1"/>
        <v>0</v>
      </c>
      <c r="I15" s="27"/>
      <c r="J15" s="28"/>
      <c r="K15" s="47"/>
      <c r="L15" s="29"/>
      <c r="M15" s="30">
        <v>9</v>
      </c>
      <c r="N15" s="31">
        <f t="shared" si="2"/>
        <v>9</v>
      </c>
      <c r="O15" s="35">
        <v>9</v>
      </c>
      <c r="P15" s="33" t="str">
        <f t="shared" si="3"/>
        <v/>
      </c>
      <c r="Q15" s="2"/>
      <c r="R15" s="51"/>
    </row>
    <row r="16" spans="1:18" ht="30" customHeight="1">
      <c r="A16" s="34">
        <v>6</v>
      </c>
      <c r="B16" s="78"/>
      <c r="C16" s="22"/>
      <c r="D16" s="23"/>
      <c r="E16" s="23"/>
      <c r="F16" s="24"/>
      <c r="G16" s="25"/>
      <c r="H16" s="26">
        <f t="shared" si="1"/>
        <v>0</v>
      </c>
      <c r="I16" s="27"/>
      <c r="J16" s="28"/>
      <c r="K16" s="47"/>
      <c r="L16" s="29"/>
      <c r="M16" s="30"/>
      <c r="N16" s="31">
        <f>O16</f>
        <v>0</v>
      </c>
      <c r="O16" s="35"/>
      <c r="P16" s="33" t="str">
        <f t="shared" si="3"/>
        <v/>
      </c>
      <c r="Q16" s="2"/>
      <c r="R16" s="50"/>
    </row>
    <row r="17" spans="1:18" ht="30" customHeight="1">
      <c r="A17" s="34">
        <v>7</v>
      </c>
      <c r="B17" s="21"/>
      <c r="C17" s="22"/>
      <c r="D17" s="23"/>
      <c r="E17" s="23"/>
      <c r="F17" s="24"/>
      <c r="G17" s="25"/>
      <c r="H17" s="26">
        <f t="shared" si="1"/>
        <v>0</v>
      </c>
      <c r="I17" s="27"/>
      <c r="J17" s="28"/>
      <c r="K17" s="47"/>
      <c r="L17" s="29"/>
      <c r="M17" s="30"/>
      <c r="N17" s="31">
        <f t="shared" si="2"/>
        <v>0</v>
      </c>
      <c r="O17" s="35"/>
      <c r="P17" s="33" t="str">
        <f t="shared" si="3"/>
        <v/>
      </c>
      <c r="Q17" s="2"/>
      <c r="R17" s="50"/>
    </row>
    <row r="18" spans="1:18" ht="30" customHeight="1">
      <c r="A18" s="34">
        <v>8</v>
      </c>
      <c r="B18" s="21"/>
      <c r="C18" s="22"/>
      <c r="D18" s="23"/>
      <c r="E18" s="23"/>
      <c r="F18" s="24"/>
      <c r="G18" s="25"/>
      <c r="H18" s="26">
        <f t="shared" si="1"/>
        <v>0</v>
      </c>
      <c r="I18" s="27"/>
      <c r="J18" s="28"/>
      <c r="K18" s="47"/>
      <c r="L18" s="29"/>
      <c r="M18" s="30"/>
      <c r="N18" s="31">
        <f t="shared" si="2"/>
        <v>0</v>
      </c>
      <c r="O18" s="35"/>
      <c r="P18" s="33" t="str">
        <f t="shared" si="3"/>
        <v/>
      </c>
      <c r="Q18" s="2"/>
      <c r="R18" s="50"/>
    </row>
    <row r="19" spans="1:18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</row>
    <row r="20" spans="1:18">
      <c r="A20" s="58"/>
      <c r="B20" s="59"/>
      <c r="C20" s="60"/>
      <c r="D20" s="61"/>
      <c r="E20" s="61"/>
      <c r="F20" s="62"/>
      <c r="G20" s="63"/>
      <c r="H20" s="64"/>
      <c r="I20" s="65"/>
      <c r="J20" s="65"/>
      <c r="K20" s="65"/>
      <c r="L20" s="65"/>
      <c r="M20" s="65"/>
      <c r="N20" s="66"/>
      <c r="O20" s="67"/>
      <c r="P20" s="68"/>
    </row>
    <row r="21" spans="1:18">
      <c r="A21" s="44"/>
      <c r="B21" s="52" t="s">
        <v>36</v>
      </c>
      <c r="C21" s="52"/>
      <c r="D21" s="52"/>
      <c r="E21" s="45"/>
      <c r="F21" s="45"/>
      <c r="G21" s="52" t="s">
        <v>38</v>
      </c>
      <c r="H21" s="52"/>
      <c r="I21" s="52"/>
      <c r="J21" s="45"/>
      <c r="K21" s="45"/>
      <c r="L21" s="52" t="s">
        <v>37</v>
      </c>
      <c r="M21" s="52"/>
      <c r="N21" s="52"/>
      <c r="O21" s="45"/>
      <c r="P21" s="68"/>
    </row>
    <row r="22" spans="1:18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68"/>
    </row>
    <row r="23" spans="1:18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1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20:M20 H11:I11 J11:M12 I17:I18 J13:L18 H12:H18 M18">
      <formula1>0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textLength" operator="greaterThan" sqref="F20">
      <formula1>1</formula1>
      <formula2>0</formula2>
    </dataValidation>
    <dataValidation type="date" operator="greaterThanOrEqual" showErrorMessage="1" errorTitle="Data" error="Inserire una data superiore al 1/11/2000" sqref="B20">
      <formula1>36831</formula1>
      <formula2>0</formula2>
    </dataValidation>
    <dataValidation type="textLength" operator="greaterThan" allowBlank="1" sqref="C20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ageMargins left="0.70866141732283472" right="0.70866141732283472" top="1.56" bottom="0.74803149606299213" header="0.31496062992125984" footer="0.31496062992125984"/>
  <pageSetup paperSize="9" scale="3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view="pageBreakPreview" topLeftCell="D1" zoomScale="60" zoomScaleNormal="50" workbookViewId="0">
      <selection activeCell="D18" sqref="D18"/>
    </sheetView>
  </sheetViews>
  <sheetFormatPr defaultRowHeight="18.75"/>
  <cols>
    <col min="1" max="1" width="6.7109375" style="1" customWidth="1"/>
    <col min="2" max="2" width="33.85546875" style="2" customWidth="1"/>
    <col min="3" max="3" width="27.7109375" style="2" customWidth="1"/>
    <col min="4" max="4" width="49.28515625" style="2" bestFit="1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99" t="s">
        <v>0</v>
      </c>
      <c r="C1" s="99"/>
      <c r="D1" s="100" t="s">
        <v>39</v>
      </c>
      <c r="E1" s="100"/>
      <c r="F1" s="39">
        <v>42095</v>
      </c>
      <c r="G1" s="38" t="s">
        <v>60</v>
      </c>
      <c r="L1" s="7" t="s">
        <v>28</v>
      </c>
      <c r="M1" s="3">
        <f>+P1-N7</f>
        <v>0</v>
      </c>
      <c r="N1" s="5" t="s">
        <v>1</v>
      </c>
      <c r="O1" s="6"/>
      <c r="P1" s="41">
        <f>SUM(H7:M7)</f>
        <v>657.76</v>
      </c>
      <c r="Q1" s="3" t="s">
        <v>26</v>
      </c>
      <c r="R1" s="130">
        <f>SUM(R12:R18)</f>
        <v>97.550000000000011</v>
      </c>
    </row>
    <row r="2" spans="1:18" s="7" customFormat="1" ht="57.75" customHeight="1">
      <c r="A2" s="4"/>
      <c r="B2" s="101" t="s">
        <v>2</v>
      </c>
      <c r="C2" s="101"/>
      <c r="D2" s="100"/>
      <c r="E2" s="100"/>
      <c r="F2" s="8"/>
      <c r="G2" s="8"/>
      <c r="N2" s="9" t="s">
        <v>3</v>
      </c>
      <c r="O2" s="10"/>
      <c r="P2" s="11"/>
      <c r="Q2" s="3" t="s">
        <v>25</v>
      </c>
      <c r="R2" s="130"/>
    </row>
    <row r="3" spans="1:18" s="7" customFormat="1" ht="35.25" customHeight="1">
      <c r="A3" s="4"/>
      <c r="B3" s="101" t="s">
        <v>24</v>
      </c>
      <c r="C3" s="101"/>
      <c r="D3" s="100" t="s">
        <v>40</v>
      </c>
      <c r="E3" s="100"/>
      <c r="N3" s="9" t="s">
        <v>4</v>
      </c>
      <c r="O3" s="10"/>
      <c r="P3" s="46">
        <f>+O7</f>
        <v>657.76</v>
      </c>
      <c r="Q3" s="12"/>
      <c r="R3" s="130">
        <f>SUM(R11,R17,R19)</f>
        <v>97.550000000000011</v>
      </c>
    </row>
    <row r="4" spans="1:18" s="7" customFormat="1" ht="35.25" customHeight="1" thickBot="1">
      <c r="A4" s="4"/>
      <c r="D4" s="13"/>
      <c r="E4" s="13"/>
      <c r="F4" s="9" t="s">
        <v>19</v>
      </c>
      <c r="G4" s="53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  <c r="R4" s="130"/>
    </row>
    <row r="5" spans="1:18" s="7" customFormat="1" ht="43.5" customHeight="1" thickTop="1" thickBot="1">
      <c r="A5" s="4"/>
      <c r="B5" s="18" t="s">
        <v>6</v>
      </c>
      <c r="C5" s="19"/>
      <c r="D5" s="43">
        <v>8</v>
      </c>
      <c r="E5" s="13"/>
      <c r="F5" s="9" t="s">
        <v>7</v>
      </c>
      <c r="G5" s="53">
        <v>1.1100000000000001</v>
      </c>
      <c r="N5" s="102" t="s">
        <v>8</v>
      </c>
      <c r="O5" s="102"/>
      <c r="P5" s="42">
        <f>P1-P2-P3-P4</f>
        <v>0</v>
      </c>
      <c r="Q5" s="12"/>
      <c r="R5" s="130">
        <f>R1-R3</f>
        <v>0</v>
      </c>
    </row>
    <row r="6" spans="1:18" s="7" customFormat="1" ht="43.5" customHeight="1" thickTop="1" thickBot="1">
      <c r="A6" s="4"/>
      <c r="B6" s="40" t="s">
        <v>58</v>
      </c>
      <c r="C6" s="40"/>
      <c r="D6" s="13"/>
      <c r="E6" s="13"/>
      <c r="F6" s="9" t="s">
        <v>9</v>
      </c>
      <c r="G6" s="72">
        <v>11.11</v>
      </c>
      <c r="Q6" s="12"/>
    </row>
    <row r="7" spans="1:18" s="7" customFormat="1" ht="27" customHeight="1" thickTop="1" thickBot="1">
      <c r="A7" s="103" t="s">
        <v>27</v>
      </c>
      <c r="B7" s="104"/>
      <c r="C7" s="105"/>
      <c r="D7" s="106" t="s">
        <v>10</v>
      </c>
      <c r="E7" s="107"/>
      <c r="F7" s="107"/>
      <c r="G7" s="73">
        <f t="shared" ref="G7:O7" si="0">SUM(G11:G20)</f>
        <v>0</v>
      </c>
      <c r="H7" s="71">
        <f t="shared" si="0"/>
        <v>0</v>
      </c>
      <c r="I7" s="55">
        <f t="shared" si="0"/>
        <v>0</v>
      </c>
      <c r="J7" s="55">
        <f t="shared" si="0"/>
        <v>518</v>
      </c>
      <c r="K7" s="55">
        <f t="shared" si="0"/>
        <v>0</v>
      </c>
      <c r="L7" s="55">
        <f t="shared" si="0"/>
        <v>109.76</v>
      </c>
      <c r="M7" s="56">
        <f t="shared" si="0"/>
        <v>30</v>
      </c>
      <c r="N7" s="54">
        <f t="shared" si="0"/>
        <v>657.76</v>
      </c>
      <c r="O7" s="57">
        <f t="shared" si="0"/>
        <v>657.76</v>
      </c>
      <c r="P7" s="12">
        <f>+N7-SUM(H7:M7)</f>
        <v>0</v>
      </c>
    </row>
    <row r="8" spans="1:18" ht="36" customHeight="1" thickTop="1" thickBot="1">
      <c r="A8" s="108"/>
      <c r="B8" s="109" t="s">
        <v>11</v>
      </c>
      <c r="C8" s="109" t="s">
        <v>12</v>
      </c>
      <c r="D8" s="110" t="s">
        <v>23</v>
      </c>
      <c r="E8" s="109" t="s">
        <v>30</v>
      </c>
      <c r="F8" s="112" t="s">
        <v>29</v>
      </c>
      <c r="G8" s="113" t="s">
        <v>13</v>
      </c>
      <c r="H8" s="115" t="s">
        <v>14</v>
      </c>
      <c r="I8" s="116" t="s">
        <v>32</v>
      </c>
      <c r="J8" s="117" t="s">
        <v>34</v>
      </c>
      <c r="K8" s="117" t="s">
        <v>33</v>
      </c>
      <c r="L8" s="118" t="s">
        <v>20</v>
      </c>
      <c r="M8" s="119"/>
      <c r="N8" s="129" t="s">
        <v>15</v>
      </c>
      <c r="O8" s="120" t="s">
        <v>16</v>
      </c>
      <c r="P8" s="121" t="s">
        <v>17</v>
      </c>
      <c r="Q8" s="2"/>
      <c r="R8" s="122" t="s">
        <v>35</v>
      </c>
    </row>
    <row r="9" spans="1:18" ht="36" customHeight="1" thickTop="1" thickBot="1">
      <c r="A9" s="108"/>
      <c r="B9" s="109" t="s">
        <v>11</v>
      </c>
      <c r="C9" s="109"/>
      <c r="D9" s="111"/>
      <c r="E9" s="109"/>
      <c r="F9" s="112"/>
      <c r="G9" s="114"/>
      <c r="H9" s="115" t="s">
        <v>32</v>
      </c>
      <c r="I9" s="116" t="s">
        <v>32</v>
      </c>
      <c r="J9" s="116"/>
      <c r="K9" s="116" t="s">
        <v>31</v>
      </c>
      <c r="L9" s="125" t="s">
        <v>21</v>
      </c>
      <c r="M9" s="127" t="s">
        <v>22</v>
      </c>
      <c r="N9" s="129"/>
      <c r="O9" s="120"/>
      <c r="P9" s="121"/>
      <c r="Q9" s="2"/>
      <c r="R9" s="123"/>
    </row>
    <row r="10" spans="1:18" ht="37.5" customHeight="1" thickTop="1" thickBot="1">
      <c r="A10" s="108"/>
      <c r="B10" s="109"/>
      <c r="C10" s="109"/>
      <c r="D10" s="111"/>
      <c r="E10" s="109"/>
      <c r="F10" s="112"/>
      <c r="G10" s="70" t="s">
        <v>18</v>
      </c>
      <c r="H10" s="115"/>
      <c r="I10" s="116"/>
      <c r="J10" s="116"/>
      <c r="K10" s="116"/>
      <c r="L10" s="126"/>
      <c r="M10" s="128"/>
      <c r="N10" s="129"/>
      <c r="O10" s="120"/>
      <c r="P10" s="121"/>
      <c r="Q10" s="2"/>
      <c r="R10" s="124"/>
    </row>
    <row r="11" spans="1:18" ht="45" customHeight="1" thickTop="1">
      <c r="A11" s="34">
        <v>1</v>
      </c>
      <c r="B11" s="37">
        <v>42116</v>
      </c>
      <c r="C11" s="76" t="s">
        <v>41</v>
      </c>
      <c r="D11" s="79" t="s">
        <v>51</v>
      </c>
      <c r="E11" s="77" t="s">
        <v>52</v>
      </c>
      <c r="F11" s="77" t="s">
        <v>53</v>
      </c>
      <c r="G11" s="25"/>
      <c r="H11" s="26">
        <f>IF($D$3="si",($G$5/$G$6*G11),IF($D$3="no",G11*$G$4,0))</f>
        <v>0</v>
      </c>
      <c r="I11" s="27"/>
      <c r="J11" s="28"/>
      <c r="K11" s="47"/>
      <c r="L11" s="29"/>
      <c r="M11" s="30"/>
      <c r="N11" s="80">
        <f>SUM(H11:M11)</f>
        <v>0</v>
      </c>
      <c r="O11" s="35">
        <v>1600</v>
      </c>
      <c r="P11" s="33"/>
      <c r="Q11" s="2"/>
      <c r="R11" s="50">
        <v>223.32</v>
      </c>
    </row>
    <row r="12" spans="1:18" ht="45" customHeight="1">
      <c r="A12" s="34">
        <v>2</v>
      </c>
      <c r="B12" s="37">
        <v>42116</v>
      </c>
      <c r="C12" s="76" t="s">
        <v>41</v>
      </c>
      <c r="D12" s="79" t="s">
        <v>54</v>
      </c>
      <c r="E12" s="77" t="s">
        <v>52</v>
      </c>
      <c r="F12" s="77" t="s">
        <v>53</v>
      </c>
      <c r="G12" s="25"/>
      <c r="H12" s="26">
        <f>IF($D$3="si",($G$5/$G$6*G12),IF($D$3="no",G12*$G$4,0))</f>
        <v>0</v>
      </c>
      <c r="I12" s="27"/>
      <c r="J12" s="28">
        <v>190</v>
      </c>
      <c r="K12" s="47"/>
      <c r="L12" s="29"/>
      <c r="M12" s="30"/>
      <c r="N12" s="80">
        <f>SUM(H12:M12)</f>
        <v>190</v>
      </c>
      <c r="O12" s="35"/>
      <c r="P12" s="33"/>
      <c r="Q12" s="2"/>
      <c r="R12" s="50">
        <v>26.91</v>
      </c>
    </row>
    <row r="13" spans="1:18" ht="45" customHeight="1">
      <c r="A13" s="34">
        <v>3</v>
      </c>
      <c r="B13" s="37">
        <v>42116</v>
      </c>
      <c r="C13" s="76" t="s">
        <v>41</v>
      </c>
      <c r="D13" s="79" t="s">
        <v>55</v>
      </c>
      <c r="E13" s="77" t="s">
        <v>52</v>
      </c>
      <c r="F13" s="77" t="s">
        <v>53</v>
      </c>
      <c r="G13" s="25"/>
      <c r="H13" s="26">
        <f t="shared" ref="H13:H20" si="1">IF($D$3="si",($G$5/$G$6*G13),IF($D$3="no",G13*$G$4,0))</f>
        <v>0</v>
      </c>
      <c r="I13" s="27"/>
      <c r="J13" s="28"/>
      <c r="K13" s="47"/>
      <c r="L13" s="29"/>
      <c r="M13" s="30">
        <v>30</v>
      </c>
      <c r="N13" s="80">
        <f t="shared" ref="N13:N20" si="2">SUM(H13:M13)</f>
        <v>30</v>
      </c>
      <c r="O13" s="35"/>
      <c r="P13" s="33" t="str">
        <f t="shared" ref="P13:P20" si="3">IF(F13="Milano","X","")</f>
        <v/>
      </c>
      <c r="Q13" s="2"/>
      <c r="R13" s="50">
        <v>5.79</v>
      </c>
    </row>
    <row r="14" spans="1:18" ht="45" customHeight="1">
      <c r="A14" s="34">
        <v>4</v>
      </c>
      <c r="B14" s="37">
        <v>42116</v>
      </c>
      <c r="C14" s="76" t="s">
        <v>41</v>
      </c>
      <c r="D14" s="79" t="s">
        <v>54</v>
      </c>
      <c r="E14" s="77" t="s">
        <v>52</v>
      </c>
      <c r="F14" s="77" t="s">
        <v>53</v>
      </c>
      <c r="G14" s="25"/>
      <c r="H14" s="26">
        <f t="shared" si="1"/>
        <v>0</v>
      </c>
      <c r="I14" s="27"/>
      <c r="J14" s="28">
        <v>46.2</v>
      </c>
      <c r="K14" s="47"/>
      <c r="L14" s="29"/>
      <c r="M14" s="30"/>
      <c r="N14" s="80">
        <f t="shared" si="2"/>
        <v>46.2</v>
      </c>
      <c r="O14" s="35"/>
      <c r="P14" s="33" t="str">
        <f>IF(F14="Milano","X","")</f>
        <v/>
      </c>
      <c r="Q14" s="2"/>
      <c r="R14" s="50">
        <v>7.93</v>
      </c>
    </row>
    <row r="15" spans="1:18" ht="45" customHeight="1">
      <c r="A15" s="34">
        <v>5</v>
      </c>
      <c r="B15" s="37">
        <v>42116</v>
      </c>
      <c r="C15" s="76" t="s">
        <v>41</v>
      </c>
      <c r="D15" s="79" t="s">
        <v>56</v>
      </c>
      <c r="E15" s="77" t="s">
        <v>52</v>
      </c>
      <c r="F15" s="77" t="s">
        <v>53</v>
      </c>
      <c r="G15" s="25"/>
      <c r="H15" s="26">
        <f t="shared" si="1"/>
        <v>0</v>
      </c>
      <c r="I15" s="27"/>
      <c r="J15" s="28">
        <v>26.2</v>
      </c>
      <c r="K15" s="47"/>
      <c r="L15" s="29"/>
      <c r="M15" s="30"/>
      <c r="N15" s="80">
        <f t="shared" si="2"/>
        <v>26.2</v>
      </c>
      <c r="O15" s="35"/>
      <c r="P15" s="33" t="str">
        <f>IF(F15="Milano","X","")</f>
        <v/>
      </c>
      <c r="Q15" s="2"/>
      <c r="R15" s="50">
        <v>5.29</v>
      </c>
    </row>
    <row r="16" spans="1:18" ht="45" customHeight="1">
      <c r="A16" s="34">
        <v>6</v>
      </c>
      <c r="B16" s="37">
        <v>42118</v>
      </c>
      <c r="C16" s="76" t="s">
        <v>41</v>
      </c>
      <c r="D16" s="79" t="s">
        <v>57</v>
      </c>
      <c r="E16" s="77" t="s">
        <v>52</v>
      </c>
      <c r="F16" s="77" t="s">
        <v>53</v>
      </c>
      <c r="G16" s="25"/>
      <c r="H16" s="26">
        <f t="shared" si="1"/>
        <v>0</v>
      </c>
      <c r="I16" s="27"/>
      <c r="J16" s="28">
        <v>200</v>
      </c>
      <c r="K16" s="47"/>
      <c r="L16" s="29"/>
      <c r="M16" s="30"/>
      <c r="N16" s="80">
        <f t="shared" si="2"/>
        <v>200</v>
      </c>
      <c r="O16" s="35"/>
      <c r="P16" s="33" t="str">
        <f t="shared" si="3"/>
        <v/>
      </c>
      <c r="Q16" s="2"/>
      <c r="R16" s="50">
        <v>28.12</v>
      </c>
    </row>
    <row r="17" spans="1:18" ht="30" customHeight="1">
      <c r="A17" s="34">
        <v>7</v>
      </c>
      <c r="B17" s="37">
        <v>42118</v>
      </c>
      <c r="C17" s="76" t="s">
        <v>41</v>
      </c>
      <c r="D17" s="79" t="s">
        <v>62</v>
      </c>
      <c r="E17" s="77" t="s">
        <v>52</v>
      </c>
      <c r="F17" s="77" t="s">
        <v>53</v>
      </c>
      <c r="G17" s="25"/>
      <c r="H17" s="26">
        <f t="shared" si="1"/>
        <v>0</v>
      </c>
      <c r="I17" s="27"/>
      <c r="J17" s="28"/>
      <c r="K17" s="47"/>
      <c r="L17" s="29">
        <v>109.76</v>
      </c>
      <c r="M17" s="30"/>
      <c r="N17" s="80">
        <f t="shared" si="2"/>
        <v>109.76</v>
      </c>
      <c r="O17" s="35">
        <v>109.76</v>
      </c>
      <c r="P17" s="33" t="str">
        <f t="shared" si="3"/>
        <v/>
      </c>
      <c r="Q17" s="2"/>
      <c r="R17" s="50">
        <v>14.37</v>
      </c>
    </row>
    <row r="18" spans="1:18" ht="30" customHeight="1">
      <c r="A18" s="34">
        <v>8</v>
      </c>
      <c r="B18" s="37">
        <v>42118</v>
      </c>
      <c r="C18" s="76" t="s">
        <v>41</v>
      </c>
      <c r="D18" s="79" t="s">
        <v>57</v>
      </c>
      <c r="E18" s="77" t="s">
        <v>52</v>
      </c>
      <c r="F18" s="77" t="s">
        <v>53</v>
      </c>
      <c r="G18" s="25"/>
      <c r="H18" s="26">
        <f t="shared" si="1"/>
        <v>0</v>
      </c>
      <c r="I18" s="27"/>
      <c r="J18" s="28">
        <v>55.6</v>
      </c>
      <c r="K18" s="47"/>
      <c r="L18" s="29"/>
      <c r="M18" s="30"/>
      <c r="N18" s="80">
        <f t="shared" si="2"/>
        <v>55.6</v>
      </c>
      <c r="O18" s="35"/>
      <c r="P18" s="33" t="str">
        <f t="shared" si="3"/>
        <v/>
      </c>
      <c r="Q18" s="2"/>
      <c r="R18" s="50">
        <v>9.14</v>
      </c>
    </row>
    <row r="19" spans="1:18" ht="30" customHeight="1">
      <c r="A19" s="34">
        <v>9</v>
      </c>
      <c r="B19" s="21"/>
      <c r="C19" s="36"/>
      <c r="D19" s="84" t="s">
        <v>61</v>
      </c>
      <c r="E19" s="97" t="s">
        <v>52</v>
      </c>
      <c r="F19" s="98" t="s">
        <v>53</v>
      </c>
      <c r="G19" s="85"/>
      <c r="H19" s="86">
        <f t="shared" si="1"/>
        <v>0</v>
      </c>
      <c r="I19" s="87"/>
      <c r="J19" s="88"/>
      <c r="K19" s="89"/>
      <c r="L19" s="90"/>
      <c r="M19" s="91"/>
      <c r="N19" s="92">
        <f t="shared" si="2"/>
        <v>0</v>
      </c>
      <c r="O19" s="93">
        <v>-1052</v>
      </c>
      <c r="P19" s="94" t="str">
        <f t="shared" si="3"/>
        <v/>
      </c>
      <c r="Q19" s="95"/>
      <c r="R19" s="96">
        <v>-140.13999999999999</v>
      </c>
    </row>
    <row r="20" spans="1:18" ht="30" customHeight="1">
      <c r="A20" s="34">
        <v>10</v>
      </c>
      <c r="B20" s="81"/>
      <c r="C20" s="82"/>
      <c r="D20" s="82"/>
      <c r="E20" s="82"/>
      <c r="F20" s="83"/>
      <c r="G20" s="25"/>
      <c r="H20" s="26">
        <f t="shared" si="1"/>
        <v>0</v>
      </c>
      <c r="I20" s="27"/>
      <c r="J20" s="28"/>
      <c r="K20" s="47"/>
      <c r="L20" s="29"/>
      <c r="M20" s="30"/>
      <c r="N20" s="80">
        <f t="shared" si="2"/>
        <v>0</v>
      </c>
      <c r="O20" s="35"/>
      <c r="P20" s="33" t="str">
        <f t="shared" si="3"/>
        <v/>
      </c>
      <c r="Q20" s="2"/>
      <c r="R20" s="50"/>
    </row>
    <row r="21" spans="1:18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8">
      <c r="A22" s="58"/>
      <c r="B22" s="59"/>
      <c r="C22" s="60"/>
      <c r="D22" s="61"/>
      <c r="E22" s="61"/>
      <c r="F22" s="62"/>
      <c r="G22" s="63"/>
      <c r="H22" s="64"/>
      <c r="I22" s="65"/>
      <c r="J22" s="65"/>
      <c r="K22" s="65"/>
      <c r="L22" s="65"/>
      <c r="M22" s="65"/>
      <c r="N22" s="66"/>
      <c r="O22" s="67"/>
      <c r="P22" s="68"/>
    </row>
    <row r="23" spans="1:18">
      <c r="A23" s="44"/>
      <c r="B23" s="52" t="s">
        <v>36</v>
      </c>
      <c r="C23" s="52"/>
      <c r="D23" s="52"/>
      <c r="E23" s="45"/>
      <c r="F23" s="45"/>
      <c r="G23" s="52" t="s">
        <v>38</v>
      </c>
      <c r="H23" s="52"/>
      <c r="I23" s="52"/>
      <c r="J23" s="45"/>
      <c r="K23" s="45"/>
      <c r="L23" s="52" t="s">
        <v>37</v>
      </c>
      <c r="M23" s="52"/>
      <c r="N23" s="52"/>
      <c r="O23" s="45"/>
      <c r="P23" s="68"/>
    </row>
    <row r="24" spans="1:18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68"/>
    </row>
    <row r="25" spans="1:18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22">
      <formula1>1</formula1>
      <formula2>0</formula2>
    </dataValidation>
    <dataValidation type="date" operator="greaterThanOrEqual" showErrorMessage="1" errorTitle="Data" error="Inserire una data superiore al 1/11/2000" sqref="B22">
      <formula1>36831</formula1>
      <formula2>0</formula2>
    </dataValidation>
    <dataValidation type="textLength" operator="greaterThan" sqref="F22 F19">
      <formula1>1</formula1>
      <formula2>0</formula2>
    </dataValidation>
    <dataValidation type="textLength" operator="greaterThan" allowBlank="1" showErrorMessage="1" sqref="D22:E22 E19">
      <formula1>1</formula1>
      <formula2>0</formula2>
    </dataValidation>
    <dataValidation type="whole" operator="greaterThanOrEqual" allowBlank="1" showErrorMessage="1" errorTitle="Valore" error="Inserire un numero maggiore o uguale a 0 (zero)!" sqref="N22 N11:N20">
      <formula1>0</formula1>
      <formula2>0</formula2>
    </dataValidation>
    <dataValidation type="decimal" operator="greaterThanOrEqual" allowBlank="1" showErrorMessage="1" errorTitle="Valore" error="Inserire un numero maggiore o uguale a 0 (zero)!" sqref="H22:M22 H11:I11 J11:M12 I17:I20 J13:L20 H12:H20 M18:M20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ageMargins left="0.70866141732283472" right="0.70866141732283472" top="1.46" bottom="0.74803149606299213" header="0.31496062992125984" footer="0.31496062992125984"/>
  <pageSetup paperSize="9" scale="2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EUR</vt:lpstr>
      <vt:lpstr>HRK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2015-04-29T08:08:11Z</cp:lastPrinted>
  <dcterms:created xsi:type="dcterms:W3CDTF">2007-03-06T14:42:56Z</dcterms:created>
  <dcterms:modified xsi:type="dcterms:W3CDTF">2015-04-29T08:13:47Z</dcterms:modified>
</cp:coreProperties>
</file>