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tabRatio="433" activeTab="1"/>
  </bookViews>
  <sheets>
    <sheet name="EUR" sheetId="1" r:id="rId1"/>
    <sheet name="JPY" sheetId="2" r:id="rId2"/>
  </sheets>
  <definedNames>
    <definedName name="_xlnm.Print_Area" localSheetId="0">EUR!$A$1:$S$23</definedName>
    <definedName name="_xlnm.Print_Area" localSheetId="1">JPY!$A$1:$R$35</definedName>
    <definedName name="_xlnm.Print_Titles" localSheetId="0">EUR!$7:$10</definedName>
    <definedName name="_xlnm.Print_Titles" localSheetId="1">JPY!$1:$10</definedName>
  </definedNames>
  <calcPr calcId="125725"/>
</workbook>
</file>

<file path=xl/calcChain.xml><?xml version="1.0" encoding="utf-8"?>
<calcChain xmlns="http://schemas.openxmlformats.org/spreadsheetml/2006/main">
  <c r="R1" i="2"/>
  <c r="R3"/>
  <c r="R5" s="1"/>
  <c r="P28"/>
  <c r="H28"/>
  <c r="N28"/>
  <c r="P27"/>
  <c r="H27"/>
  <c r="N27"/>
  <c r="P26"/>
  <c r="H26"/>
  <c r="N26"/>
  <c r="P25"/>
  <c r="H25"/>
  <c r="N25"/>
  <c r="P24"/>
  <c r="N24"/>
  <c r="P23"/>
  <c r="N23"/>
  <c r="H12" i="1"/>
  <c r="H13"/>
  <c r="H14"/>
  <c r="H15"/>
  <c r="H16"/>
  <c r="H17"/>
  <c r="P30" i="2"/>
  <c r="H30"/>
  <c r="N30"/>
  <c r="P29"/>
  <c r="N29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12"/>
  <c r="N11"/>
  <c r="O7"/>
  <c r="P3"/>
  <c r="M7"/>
  <c r="L7"/>
  <c r="K7"/>
  <c r="J7"/>
  <c r="I7"/>
  <c r="H7"/>
  <c r="G7"/>
  <c r="P17" i="1"/>
  <c r="N17"/>
  <c r="P16"/>
  <c r="N16"/>
  <c r="P15"/>
  <c r="N15"/>
  <c r="P14"/>
  <c r="N14"/>
  <c r="P13"/>
  <c r="N13"/>
  <c r="P12"/>
  <c r="N12"/>
  <c r="P11"/>
  <c r="H11"/>
  <c r="N11"/>
  <c r="O7"/>
  <c r="P3"/>
  <c r="M7"/>
  <c r="L7"/>
  <c r="K7"/>
  <c r="J7"/>
  <c r="I7"/>
  <c r="G7"/>
  <c r="P1" i="2"/>
  <c r="P5"/>
  <c r="N7"/>
  <c r="P7"/>
  <c r="H7" i="1"/>
  <c r="P1"/>
  <c r="P5"/>
  <c r="N7"/>
  <c r="P7"/>
  <c r="M1" i="2"/>
  <c r="M1" i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<sst xmlns="http://schemas.openxmlformats.org/spreadsheetml/2006/main" count="185" uniqueCount="68">
  <si>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</si>
  <si>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</si>
  <si>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</si>
  <si>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</si>
  <si>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</si>
  <si>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</si>
  <si>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</si>
  <si>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</si>
  <si>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</si>
  <si>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</si>
  <si>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</si>
  <si>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</si>
  <si>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</si>
  <si>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</si>
  <si>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</si>
  <si>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</si>
  <si>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</si>
  <si>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</si>
  <si>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</si>
  <si>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</si>
  <si>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</si>
  <si>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</si>
  <si>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</si>
  <si>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</si>
  <si>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</si>
  <si>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</si>
  <si>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</si>
  <si>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</si>
  <si>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</si>
  <si>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</si>
  <si>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</si>
  <si>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</si>
  <si>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</si>
  <si>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</si>
  <si>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</si>
  <si>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</si>
  <si>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</si>
  <si>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</si>
  <si>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</si>
  <si>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Alessandro Scarafile</t>
  </si>
  <si>
    <t>Daniele Milan</t>
  </si>
  <si>
    <t>Autostrada</t>
  </si>
  <si>
    <t>Chilometri</t>
  </si>
  <si>
    <t>Parcheggio</t>
  </si>
  <si>
    <t>Hotel</t>
  </si>
  <si>
    <t>-</t>
  </si>
  <si>
    <t>SPESE ESTERO</t>
  </si>
  <si>
    <t>Paese</t>
  </si>
  <si>
    <t>Valuta</t>
  </si>
  <si>
    <t>SPESE VITTO / ALLOGGIO</t>
  </si>
  <si>
    <t>Controvalore € Carta Credito</t>
  </si>
  <si>
    <t>Food</t>
  </si>
  <si>
    <t>Taxi</t>
  </si>
  <si>
    <t>04_01</t>
  </si>
  <si>
    <t>04_02</t>
  </si>
  <si>
    <t>(importi in Valuta JPY)</t>
  </si>
  <si>
    <t>Giappone</t>
  </si>
  <si>
    <t>JPY</t>
  </si>
  <si>
    <t>Pre-Sales Giapone</t>
  </si>
  <si>
    <t>Pre-Sales Giappone</t>
  </si>
  <si>
    <t>Aeroporto Linate (andata)</t>
  </si>
  <si>
    <t>Aeroporto Linate (ritorno)</t>
  </si>
  <si>
    <t>Aeroporto Linate</t>
  </si>
  <si>
    <t>Milano</t>
  </si>
  <si>
    <t>Aeroporto Parigi</t>
  </si>
  <si>
    <t>Parigi</t>
  </si>
  <si>
    <t>Aprile</t>
  </si>
  <si>
    <t>Prelievo ATM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</si>
</sst>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4" fontId="1" fillId="9" borderId="0" xfId="0" applyNumberFormat="1" applyFont="1" applyFill="1" applyAlignment="1" applyProtection="1">
      <alignment vertical="center"/>
    </xf>
    <xf numFmtId="171" fontId="1" fillId="0" borderId="17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171" fontId="1" fillId="0" borderId="54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Fill="1" applyBorder="1" applyAlignment="1" applyProtection="1">
      <alignment horizontal="right" vertical="center"/>
      <protection locked="0"/>
    </xf>
    <xf numFmtId="171" fontId="1" fillId="0" borderId="15" xfId="0" applyNumberFormat="1" applyFont="1" applyFill="1" applyBorder="1" applyAlignment="1" applyProtection="1">
      <alignment horizontal="right" vertical="center"/>
      <protection locked="0"/>
    </xf>
    <xf numFmtId="171" fontId="1" fillId="0" borderId="20" xfId="0" applyNumberFormat="1" applyFont="1" applyFill="1" applyBorder="1" applyAlignment="1" applyProtection="1">
      <alignment horizontal="right" vertical="center"/>
      <protection locked="0"/>
    </xf>
    <xf numFmtId="0" fontId="1" fillId="0" borderId="57" xfId="0" applyFont="1" applyFill="1" applyBorder="1" applyAlignment="1" applyProtection="1">
      <alignment horizontal="right" vertical="center"/>
      <protection locked="0"/>
    </xf>
    <xf numFmtId="0" fontId="1" fillId="0" borderId="23" xfId="0" applyFont="1" applyBorder="1" applyAlignment="1" applyProtection="1">
      <alignment horizontal="right" vertical="center"/>
      <protection locked="0"/>
    </xf>
    <xf numFmtId="0" fontId="1" fillId="0" borderId="23" xfId="0" applyFont="1" applyFill="1" applyBorder="1" applyAlignment="1" applyProtection="1">
      <alignment horizontal="right" vertical="center"/>
      <protection locked="0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1" xfId="0" applyNumberFormat="1" applyFont="1" applyFill="1" applyBorder="1" applyAlignment="1" applyProtection="1">
      <alignment horizontal="center" vertical="center"/>
    </xf>
    <xf numFmtId="4" fontId="1" fillId="2" borderId="62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171" fontId="1" fillId="0" borderId="75" xfId="0" applyNumberFormat="1" applyFont="1" applyBorder="1" applyAlignment="1" applyProtection="1">
      <alignment horizontal="right" vertical="center"/>
    </xf>
    <xf numFmtId="171" fontId="1" fillId="0" borderId="54" xfId="0" applyNumberFormat="1" applyFont="1" applyBorder="1" applyAlignment="1" applyProtection="1">
      <alignment horizontal="right" vertical="center"/>
      <protection locked="0"/>
    </xf>
    <xf numFmtId="0" fontId="2" fillId="0" borderId="76" xfId="0" applyFont="1" applyBorder="1" applyAlignment="1" applyProtection="1">
      <alignment horizontal="right" vertical="center" wrapText="1"/>
    </xf>
    <xf numFmtId="38" fontId="1" fillId="0" borderId="77" xfId="0" applyNumberFormat="1" applyFont="1" applyBorder="1" applyAlignment="1" applyProtection="1">
      <alignment horizontal="center" vertical="center"/>
      <protection locked="0"/>
    </xf>
    <xf numFmtId="40" fontId="2" fillId="0" borderId="76" xfId="0" applyNumberFormat="1" applyFont="1" applyBorder="1" applyAlignment="1" applyProtection="1">
      <alignment vertical="center"/>
    </xf>
    <xf numFmtId="0" fontId="2" fillId="0" borderId="76" xfId="0" applyFont="1" applyBorder="1" applyAlignment="1" applyProtection="1">
      <alignment vertical="center"/>
    </xf>
    <xf numFmtId="0" fontId="2" fillId="0" borderId="76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0" borderId="67" xfId="0" applyFont="1" applyBorder="1" applyAlignment="1" applyProtection="1">
      <alignment horizontal="center" vertical="center" wrapText="1"/>
    </xf>
    <xf numFmtId="0" fontId="2" fillId="0" borderId="70" xfId="0" applyFont="1" applyBorder="1" applyAlignment="1" applyProtection="1">
      <alignment horizontal="center" vertical="center" wrapText="1"/>
    </xf>
    <xf numFmtId="0" fontId="2" fillId="0" borderId="73" xfId="0" applyFont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3"/>
  <sheetViews>
    <sheetView view="pageBreakPreview" zoomScale="50" zoomScaleSheetLayoutView="50" workbookViewId="0">
      <pane ySplit="5" topLeftCell="A6" activePane="bottomLeft" state="frozen"/>
      <selection pane="bottomLeft" activeCell="H12" sqref="H12:H13"/>
    </sheetView>
  </sheetViews>
  <sheetFormatPr defaultColWidth="9.140625" defaultRowHeight="18.75"/>
  <cols>
    <col min="1" max="1" width="6.7109375" style="1" customWidth="1"/>
    <col min="2" max="2" width="30.42578125" style="2" bestFit="1" customWidth="1"/>
    <col min="3" max="3" width="36.7109375" style="2" bestFit="1" customWidth="1"/>
    <col min="4" max="4" width="49.28515625" style="2" bestFit="1" customWidth="1"/>
    <col min="5" max="5" width="41" style="2" bestFit="1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5" t="s">
        <v>0</v>
      </c>
      <c r="C1" s="125"/>
      <c r="D1" s="125"/>
      <c r="E1" s="126" t="s">
        <v>39</v>
      </c>
      <c r="F1" s="126"/>
      <c r="G1" s="47" t="s">
        <v>66</v>
      </c>
      <c r="H1" s="46" t="s">
        <v>53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157.16639999999998</v>
      </c>
      <c r="Q1" s="3" t="s">
        <v>27</v>
      </c>
    </row>
    <row r="2" spans="1:19" s="8" customFormat="1" ht="35.25" customHeight="1">
      <c r="A2" s="4"/>
      <c r="B2" s="127" t="s">
        <v>2</v>
      </c>
      <c r="C2" s="127"/>
      <c r="D2" s="127"/>
      <c r="E2" s="126" t="s">
        <v>40</v>
      </c>
      <c r="F2" s="126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27" t="s">
        <v>25</v>
      </c>
      <c r="C3" s="127"/>
      <c r="D3" s="127"/>
      <c r="E3" s="126" t="s">
        <v>26</v>
      </c>
      <c r="F3" s="126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0.53596999999999995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5"/>
      <c r="D5" s="20"/>
      <c r="E5" s="52">
        <v>2</v>
      </c>
      <c r="F5" s="14"/>
      <c r="G5" s="10" t="s">
        <v>7</v>
      </c>
      <c r="H5" s="21">
        <v>0</v>
      </c>
      <c r="N5" s="130" t="s">
        <v>8</v>
      </c>
      <c r="O5" s="130"/>
      <c r="P5" s="22">
        <f>P1-P2-P3-P4</f>
        <v>157.16639999999998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11.5</v>
      </c>
      <c r="R6" s="13"/>
      <c r="S6" s="14"/>
    </row>
    <row r="7" spans="1:19" s="8" customFormat="1" ht="27" customHeight="1" thickBot="1">
      <c r="A7" s="48"/>
      <c r="B7" s="49"/>
      <c r="C7" s="49"/>
      <c r="D7" s="50" t="s">
        <v>28</v>
      </c>
      <c r="E7" s="133" t="s">
        <v>11</v>
      </c>
      <c r="F7" s="134"/>
      <c r="G7" s="25">
        <f t="shared" ref="G7:O7" si="0">SUM(G11:G17)</f>
        <v>120</v>
      </c>
      <c r="H7" s="25">
        <f t="shared" si="0"/>
        <v>64.316399999999987</v>
      </c>
      <c r="I7" s="57">
        <f t="shared" si="0"/>
        <v>81.2</v>
      </c>
      <c r="J7" s="61">
        <f t="shared" si="0"/>
        <v>0</v>
      </c>
      <c r="K7" s="58">
        <f t="shared" si="0"/>
        <v>0</v>
      </c>
      <c r="L7" s="58">
        <f t="shared" si="0"/>
        <v>0</v>
      </c>
      <c r="M7" s="58">
        <f t="shared" si="0"/>
        <v>11.65</v>
      </c>
      <c r="N7" s="58">
        <f t="shared" si="0"/>
        <v>157.16639999999998</v>
      </c>
      <c r="O7" s="59">
        <f t="shared" si="0"/>
        <v>0</v>
      </c>
      <c r="P7" s="13">
        <f>+N7-SUM(I7:M7)</f>
        <v>64.316399999999973</v>
      </c>
    </row>
    <row r="8" spans="1:19" ht="36" customHeight="1" thickTop="1" thickBot="1">
      <c r="A8" s="111"/>
      <c r="B8" s="56"/>
      <c r="C8" s="113" t="s">
        <v>13</v>
      </c>
      <c r="D8" s="115" t="s">
        <v>24</v>
      </c>
      <c r="E8" s="114" t="s">
        <v>14</v>
      </c>
      <c r="F8" s="116" t="s">
        <v>30</v>
      </c>
      <c r="G8" s="117" t="s">
        <v>15</v>
      </c>
      <c r="H8" s="118" t="s">
        <v>16</v>
      </c>
      <c r="I8" s="123" t="s">
        <v>33</v>
      </c>
      <c r="J8" s="123" t="s">
        <v>35</v>
      </c>
      <c r="K8" s="123" t="s">
        <v>34</v>
      </c>
      <c r="L8" s="131" t="s">
        <v>31</v>
      </c>
      <c r="M8" s="132"/>
      <c r="N8" s="109" t="s">
        <v>17</v>
      </c>
      <c r="O8" s="121" t="s">
        <v>18</v>
      </c>
      <c r="P8" s="108" t="s">
        <v>19</v>
      </c>
      <c r="R8" s="2"/>
    </row>
    <row r="9" spans="1:19" ht="36" customHeight="1" thickTop="1" thickBot="1">
      <c r="A9" s="112"/>
      <c r="B9" s="56" t="s">
        <v>12</v>
      </c>
      <c r="C9" s="114"/>
      <c r="D9" s="114"/>
      <c r="E9" s="114"/>
      <c r="F9" s="116"/>
      <c r="G9" s="117"/>
      <c r="H9" s="119"/>
      <c r="I9" s="124" t="s">
        <v>33</v>
      </c>
      <c r="J9" s="124"/>
      <c r="K9" s="124" t="s">
        <v>32</v>
      </c>
      <c r="L9" s="135" t="s">
        <v>22</v>
      </c>
      <c r="M9" s="128" t="s">
        <v>23</v>
      </c>
      <c r="N9" s="110"/>
      <c r="O9" s="122"/>
      <c r="P9" s="108"/>
      <c r="R9" s="2"/>
    </row>
    <row r="10" spans="1:19" ht="37.5" customHeight="1" thickTop="1" thickBot="1">
      <c r="A10" s="112"/>
      <c r="B10" s="51"/>
      <c r="C10" s="114"/>
      <c r="D10" s="114"/>
      <c r="E10" s="114"/>
      <c r="F10" s="116"/>
      <c r="G10" s="26" t="s">
        <v>20</v>
      </c>
      <c r="H10" s="120"/>
      <c r="I10" s="124"/>
      <c r="J10" s="124"/>
      <c r="K10" s="124"/>
      <c r="L10" s="136"/>
      <c r="M10" s="129"/>
      <c r="N10" s="110"/>
      <c r="O10" s="122"/>
      <c r="P10" s="108"/>
      <c r="R10" s="2"/>
    </row>
    <row r="11" spans="1:19" ht="30" customHeight="1" thickTop="1">
      <c r="A11" s="27">
        <v>1</v>
      </c>
      <c r="B11" s="43">
        <v>42120</v>
      </c>
      <c r="C11" s="29" t="s">
        <v>58</v>
      </c>
      <c r="D11" s="29" t="s">
        <v>41</v>
      </c>
      <c r="E11" s="75" t="s">
        <v>60</v>
      </c>
      <c r="F11" s="60" t="s">
        <v>63</v>
      </c>
      <c r="G11" s="80"/>
      <c r="H11" s="76">
        <f t="shared" ref="H11:H17" si="1">IF($E$3="si",($H$5/$H$6*G11),IF($E$3="no",G11*$H$4,0))</f>
        <v>0</v>
      </c>
      <c r="I11" s="74">
        <v>2.2000000000000002</v>
      </c>
      <c r="J11" s="74"/>
      <c r="K11" s="77"/>
      <c r="L11" s="78"/>
      <c r="M11" s="79"/>
      <c r="N11" s="35">
        <f t="shared" ref="N11:N15" si="2">SUM(H11:M11)</f>
        <v>2.2000000000000002</v>
      </c>
      <c r="O11" s="36"/>
      <c r="P11" s="37" t="str">
        <f>IF($F11="Milano","X","")</f>
        <v>X</v>
      </c>
      <c r="R11" s="2"/>
    </row>
    <row r="12" spans="1:19" ht="30" customHeight="1">
      <c r="A12" s="38">
        <v>3</v>
      </c>
      <c r="B12" s="43">
        <v>42120</v>
      </c>
      <c r="C12" s="29" t="s">
        <v>58</v>
      </c>
      <c r="D12" s="29" t="s">
        <v>42</v>
      </c>
      <c r="E12" s="60" t="s">
        <v>60</v>
      </c>
      <c r="F12" s="60" t="s">
        <v>63</v>
      </c>
      <c r="G12" s="81">
        <v>60</v>
      </c>
      <c r="H12" s="76">
        <f t="shared" si="1"/>
        <v>32.158199999999994</v>
      </c>
      <c r="I12" s="74"/>
      <c r="J12" s="74"/>
      <c r="K12" s="77"/>
      <c r="L12" s="78"/>
      <c r="M12" s="79"/>
      <c r="N12" s="35">
        <f t="shared" si="2"/>
        <v>32.158199999999994</v>
      </c>
      <c r="O12" s="39"/>
      <c r="P12" s="37" t="str">
        <f t="shared" ref="P12:P17" si="3">IF($F12="Milano","X","")</f>
        <v>X</v>
      </c>
      <c r="R12" s="2"/>
    </row>
    <row r="13" spans="1:19" ht="30" customHeight="1">
      <c r="A13" s="38">
        <v>4</v>
      </c>
      <c r="B13" s="43">
        <v>42124</v>
      </c>
      <c r="C13" s="29" t="s">
        <v>58</v>
      </c>
      <c r="D13" s="29" t="s">
        <v>42</v>
      </c>
      <c r="E13" s="60" t="s">
        <v>61</v>
      </c>
      <c r="F13" s="60" t="s">
        <v>63</v>
      </c>
      <c r="G13" s="82">
        <v>60</v>
      </c>
      <c r="H13" s="76">
        <f t="shared" si="1"/>
        <v>32.158199999999994</v>
      </c>
      <c r="I13" s="74"/>
      <c r="J13" s="74"/>
      <c r="K13" s="77"/>
      <c r="L13" s="78"/>
      <c r="M13" s="79"/>
      <c r="N13" s="35">
        <f t="shared" si="2"/>
        <v>32.158199999999994</v>
      </c>
      <c r="O13" s="39"/>
      <c r="P13" s="37" t="str">
        <f t="shared" si="3"/>
        <v>X</v>
      </c>
      <c r="R13" s="2"/>
    </row>
    <row r="14" spans="1:19" ht="30" customHeight="1">
      <c r="A14" s="38">
        <v>5</v>
      </c>
      <c r="B14" s="43">
        <v>42124</v>
      </c>
      <c r="C14" s="29" t="s">
        <v>58</v>
      </c>
      <c r="D14" s="29" t="s">
        <v>43</v>
      </c>
      <c r="E14" s="60" t="s">
        <v>62</v>
      </c>
      <c r="F14" s="60" t="s">
        <v>63</v>
      </c>
      <c r="G14" s="81"/>
      <c r="H14" s="76">
        <f t="shared" si="1"/>
        <v>0</v>
      </c>
      <c r="I14" s="74">
        <v>79</v>
      </c>
      <c r="J14" s="74"/>
      <c r="K14" s="77"/>
      <c r="L14" s="78"/>
      <c r="M14" s="79"/>
      <c r="N14" s="35">
        <f t="shared" si="2"/>
        <v>79</v>
      </c>
      <c r="O14" s="39"/>
      <c r="P14" s="37" t="str">
        <f t="shared" si="3"/>
        <v>X</v>
      </c>
      <c r="R14" s="2"/>
    </row>
    <row r="15" spans="1:19" ht="30" customHeight="1">
      <c r="A15" s="38">
        <v>6</v>
      </c>
      <c r="B15" s="43">
        <v>42120</v>
      </c>
      <c r="C15" s="29" t="s">
        <v>58</v>
      </c>
      <c r="D15" s="29" t="s">
        <v>51</v>
      </c>
      <c r="E15" s="60" t="s">
        <v>64</v>
      </c>
      <c r="F15" s="60" t="s">
        <v>65</v>
      </c>
      <c r="G15" s="81"/>
      <c r="H15" s="76">
        <f t="shared" si="1"/>
        <v>0</v>
      </c>
      <c r="I15" s="74"/>
      <c r="J15" s="74"/>
      <c r="K15" s="77"/>
      <c r="L15" s="78"/>
      <c r="M15" s="79">
        <v>11.65</v>
      </c>
      <c r="N15" s="35">
        <f t="shared" si="2"/>
        <v>11.65</v>
      </c>
      <c r="O15" s="39"/>
      <c r="P15" s="37" t="str">
        <f t="shared" si="3"/>
        <v/>
      </c>
      <c r="R15" s="2"/>
    </row>
    <row r="16" spans="1:19" ht="30" customHeight="1">
      <c r="A16" s="38">
        <v>7</v>
      </c>
      <c r="B16" s="43"/>
      <c r="C16" s="29"/>
      <c r="D16" s="29"/>
      <c r="E16" s="75"/>
      <c r="F16" s="60"/>
      <c r="G16" s="81"/>
      <c r="H16" s="76">
        <f t="shared" si="1"/>
        <v>0</v>
      </c>
      <c r="I16" s="74"/>
      <c r="J16" s="74"/>
      <c r="K16" s="77"/>
      <c r="L16" s="78"/>
      <c r="M16" s="79"/>
      <c r="N16" s="35">
        <f>SUM(H16:M16)</f>
        <v>0</v>
      </c>
      <c r="O16" s="39"/>
      <c r="P16" s="37" t="str">
        <f t="shared" si="3"/>
        <v/>
      </c>
      <c r="R16" s="2"/>
    </row>
    <row r="17" spans="1:18" ht="30" customHeight="1">
      <c r="A17" s="38">
        <v>8</v>
      </c>
      <c r="B17" s="43"/>
      <c r="C17" s="29"/>
      <c r="D17" s="29"/>
      <c r="E17" s="60"/>
      <c r="F17" s="60"/>
      <c r="G17" s="81"/>
      <c r="H17" s="76">
        <f t="shared" si="1"/>
        <v>0</v>
      </c>
      <c r="I17" s="74"/>
      <c r="J17" s="74"/>
      <c r="K17" s="77"/>
      <c r="L17" s="78"/>
      <c r="M17" s="78"/>
      <c r="N17" s="35">
        <f>SUM(H17:M17)</f>
        <v>0</v>
      </c>
      <c r="O17" s="39"/>
      <c r="P17" s="37" t="str">
        <f t="shared" si="3"/>
        <v/>
      </c>
      <c r="R17" s="2"/>
    </row>
    <row r="19" spans="1:18">
      <c r="A19" s="53"/>
      <c r="B19" s="54"/>
      <c r="C19" s="54"/>
      <c r="D19" s="54"/>
      <c r="E19" s="54"/>
      <c r="F19" s="54"/>
      <c r="G19" s="54"/>
      <c r="H19" s="54"/>
      <c r="I19" s="54"/>
      <c r="J19" s="73"/>
      <c r="K19" s="73"/>
      <c r="L19" s="54"/>
      <c r="M19" s="54"/>
      <c r="N19" s="54"/>
      <c r="O19" s="54"/>
      <c r="P19" s="73"/>
      <c r="Q19" s="3"/>
    </row>
    <row r="20" spans="1:18">
      <c r="A20" s="63"/>
      <c r="B20" s="64"/>
      <c r="C20" s="65"/>
      <c r="D20" s="66"/>
      <c r="E20" s="66"/>
      <c r="F20" s="67"/>
      <c r="G20" s="68"/>
      <c r="H20" s="69"/>
      <c r="I20" s="70"/>
      <c r="J20" s="73"/>
      <c r="K20" s="73"/>
      <c r="L20" s="70"/>
      <c r="M20" s="70"/>
      <c r="N20" s="71"/>
      <c r="O20" s="72"/>
      <c r="P20" s="73"/>
      <c r="Q20" s="3"/>
    </row>
    <row r="21" spans="1:18">
      <c r="A21" s="53"/>
      <c r="B21" s="62" t="s">
        <v>36</v>
      </c>
      <c r="C21" s="62"/>
      <c r="D21" s="62"/>
      <c r="E21" s="54"/>
      <c r="F21" s="54"/>
      <c r="G21" s="62" t="s">
        <v>38</v>
      </c>
      <c r="H21" s="62"/>
      <c r="I21" s="62"/>
      <c r="J21" s="73"/>
      <c r="K21" s="73"/>
      <c r="L21" s="62" t="s">
        <v>37</v>
      </c>
      <c r="M21" s="62"/>
      <c r="N21" s="62"/>
      <c r="O21" s="54"/>
      <c r="P21" s="73"/>
      <c r="Q21" s="3"/>
    </row>
    <row r="22" spans="1:18">
      <c r="A22" s="53"/>
      <c r="B22" s="54"/>
      <c r="C22" s="54"/>
      <c r="D22" s="54"/>
      <c r="E22" s="54"/>
      <c r="F22" s="54"/>
      <c r="G22" s="54"/>
      <c r="H22" s="54"/>
      <c r="I22" s="54"/>
      <c r="J22" s="73"/>
      <c r="K22" s="73"/>
      <c r="L22" s="54"/>
      <c r="M22" s="54"/>
      <c r="N22" s="54"/>
      <c r="O22" s="54"/>
      <c r="P22" s="73"/>
      <c r="Q22" s="3"/>
    </row>
    <row r="23" spans="1:18">
      <c r="A23" s="53"/>
      <c r="B23" s="54"/>
      <c r="C23" s="54"/>
      <c r="D23" s="54"/>
      <c r="E23" s="54"/>
      <c r="F23" s="54"/>
      <c r="G23" s="54"/>
      <c r="H23" s="54"/>
      <c r="I23" s="54"/>
      <c r="J23" s="73"/>
      <c r="K23" s="73"/>
      <c r="L23" s="54"/>
      <c r="M23" s="54"/>
      <c r="N23" s="54"/>
      <c r="O23" s="54"/>
      <c r="P23" s="73"/>
      <c r="Q23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0 N11:N17">
      <formula1>0</formula1>
      <formula2>0</formula2>
    </dataValidation>
    <dataValidation type="decimal" operator="greaterThanOrEqual" allowBlank="1" showErrorMessage="1" errorTitle="Valore" error="Inserire un numero maggiore o uguale a 0 (zero)!" sqref="H20:M20 L11:M17 H12:J17 H11:K11 K16:K17">
      <formula1>0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textLength" operator="greaterThan" sqref="F20">
      <formula1>1</formula1>
      <formula2>0</formula2>
    </dataValidation>
    <dataValidation type="date" operator="greaterThanOrEqual" showErrorMessage="1" errorTitle="Data" error="Inserire una data superiore al 1/11/2000" sqref="B20 B11:B17">
      <formula1>36831</formula1>
      <formula2>0</formula2>
    </dataValidation>
    <dataValidation type="textLength" operator="greaterThan" allowBlank="1" sqref="C20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6" firstPageNumber="0" orientation="landscape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5"/>
  <sheetViews>
    <sheetView tabSelected="1" view="pageBreakPreview" zoomScale="50" zoomScaleSheetLayoutView="50" workbookViewId="0">
      <pane ySplit="5" topLeftCell="A6" activePane="bottomLeft" state="frozen"/>
      <selection pane="bottomLeft" activeCell="R21" sqref="R21"/>
    </sheetView>
  </sheetViews>
  <sheetFormatPr defaultColWidth="9.140625" defaultRowHeight="18.75"/>
  <cols>
    <col min="1" max="1" width="6.7109375" style="1" customWidth="1"/>
    <col min="2" max="2" width="28.7109375" style="2" customWidth="1"/>
    <col min="3" max="3" width="36.4257812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5" t="s">
        <v>0</v>
      </c>
      <c r="C1" s="125"/>
      <c r="D1" s="126" t="s">
        <v>39</v>
      </c>
      <c r="E1" s="126"/>
      <c r="F1" s="47">
        <v>42095</v>
      </c>
      <c r="G1" s="46" t="s">
        <v>54</v>
      </c>
      <c r="L1" s="8" t="s">
        <v>29</v>
      </c>
      <c r="M1" s="3">
        <f>+P1-N7</f>
        <v>0</v>
      </c>
      <c r="N1" s="5" t="s">
        <v>1</v>
      </c>
      <c r="O1" s="6"/>
      <c r="P1" s="83">
        <f>SUM(H7:M7)</f>
        <v>56043</v>
      </c>
      <c r="Q1" s="3" t="s">
        <v>27</v>
      </c>
      <c r="R1" s="107">
        <f>SUM(R12:R30)</f>
        <v>435.85</v>
      </c>
    </row>
    <row r="2" spans="1:18" s="8" customFormat="1" ht="57.75" customHeight="1">
      <c r="A2" s="4"/>
      <c r="B2" s="127" t="s">
        <v>2</v>
      </c>
      <c r="C2" s="127"/>
      <c r="D2" s="126" t="s">
        <v>40</v>
      </c>
      <c r="E2" s="126"/>
      <c r="F2" s="9"/>
      <c r="G2" s="9"/>
      <c r="N2" s="10" t="s">
        <v>3</v>
      </c>
      <c r="O2" s="11"/>
      <c r="P2" s="12"/>
      <c r="Q2" s="3" t="s">
        <v>26</v>
      </c>
      <c r="R2" s="107"/>
    </row>
    <row r="3" spans="1:18" s="8" customFormat="1" ht="35.25" customHeight="1">
      <c r="A3" s="4"/>
      <c r="B3" s="127" t="s">
        <v>25</v>
      </c>
      <c r="C3" s="127"/>
      <c r="D3" s="126" t="s">
        <v>26</v>
      </c>
      <c r="E3" s="126"/>
      <c r="N3" s="10" t="s">
        <v>4</v>
      </c>
      <c r="O3" s="11"/>
      <c r="P3" s="84">
        <f>+O7</f>
        <v>39000</v>
      </c>
      <c r="Q3" s="13"/>
      <c r="R3" s="107">
        <f>SUM(R11,R22)</f>
        <v>300.02</v>
      </c>
    </row>
    <row r="4" spans="1:18" s="8" customFormat="1" ht="35.25" customHeight="1" thickBot="1">
      <c r="A4" s="4"/>
      <c r="D4" s="14"/>
      <c r="E4" s="14"/>
      <c r="F4" s="10" t="s">
        <v>21</v>
      </c>
      <c r="G4" s="85">
        <v>0.53596999999999995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7"/>
    </row>
    <row r="5" spans="1:18" s="8" customFormat="1" ht="43.5" customHeight="1" thickTop="1" thickBot="1">
      <c r="A5" s="4"/>
      <c r="B5" s="19" t="s">
        <v>6</v>
      </c>
      <c r="C5" s="20"/>
      <c r="D5" s="52">
        <v>17</v>
      </c>
      <c r="E5" s="14"/>
      <c r="F5" s="10" t="s">
        <v>7</v>
      </c>
      <c r="G5" s="85" t="s">
        <v>45</v>
      </c>
      <c r="N5" s="130" t="s">
        <v>8</v>
      </c>
      <c r="O5" s="130"/>
      <c r="P5" s="86">
        <f>P1-P2-P3-P4</f>
        <v>17043</v>
      </c>
      <c r="Q5" s="13"/>
      <c r="R5" s="107">
        <f>R1-R3</f>
        <v>135.83000000000004</v>
      </c>
    </row>
    <row r="6" spans="1:18" s="8" customFormat="1" ht="43.5" customHeight="1" thickTop="1" thickBot="1">
      <c r="A6" s="4"/>
      <c r="B6" s="87" t="s">
        <v>55</v>
      </c>
      <c r="C6" s="87"/>
      <c r="D6" s="14"/>
      <c r="E6" s="14"/>
      <c r="F6" s="10" t="s">
        <v>10</v>
      </c>
      <c r="G6" s="88">
        <v>11.5</v>
      </c>
      <c r="Q6" s="13"/>
    </row>
    <row r="7" spans="1:18" s="8" customFormat="1" ht="27" customHeight="1" thickTop="1" thickBot="1">
      <c r="A7" s="142" t="s">
        <v>46</v>
      </c>
      <c r="B7" s="143"/>
      <c r="C7" s="144"/>
      <c r="D7" s="145" t="s">
        <v>11</v>
      </c>
      <c r="E7" s="146"/>
      <c r="F7" s="146"/>
      <c r="G7" s="89">
        <f t="shared" ref="G7:O7" si="0">SUM(G11:G30)</f>
        <v>0</v>
      </c>
      <c r="H7" s="90">
        <f t="shared" si="0"/>
        <v>0</v>
      </c>
      <c r="I7" s="91">
        <f t="shared" si="0"/>
        <v>8940</v>
      </c>
      <c r="J7" s="91">
        <f t="shared" si="0"/>
        <v>17100</v>
      </c>
      <c r="K7" s="91">
        <f t="shared" si="0"/>
        <v>0</v>
      </c>
      <c r="L7" s="91">
        <f t="shared" si="0"/>
        <v>19000</v>
      </c>
      <c r="M7" s="92">
        <f t="shared" si="0"/>
        <v>11003</v>
      </c>
      <c r="N7" s="93">
        <f t="shared" si="0"/>
        <v>56043</v>
      </c>
      <c r="O7" s="94">
        <f t="shared" si="0"/>
        <v>39000</v>
      </c>
      <c r="P7" s="13">
        <f>+N7-SUM(H7:M7)</f>
        <v>0</v>
      </c>
    </row>
    <row r="8" spans="1:18" ht="36" customHeight="1" thickTop="1" thickBot="1">
      <c r="A8" s="112"/>
      <c r="B8" s="114" t="s">
        <v>12</v>
      </c>
      <c r="C8" s="114" t="s">
        <v>13</v>
      </c>
      <c r="D8" s="147" t="s">
        <v>24</v>
      </c>
      <c r="E8" s="114" t="s">
        <v>47</v>
      </c>
      <c r="F8" s="149" t="s">
        <v>48</v>
      </c>
      <c r="G8" s="150" t="s">
        <v>15</v>
      </c>
      <c r="H8" s="152" t="s">
        <v>16</v>
      </c>
      <c r="I8" s="124" t="s">
        <v>33</v>
      </c>
      <c r="J8" s="123" t="s">
        <v>35</v>
      </c>
      <c r="K8" s="123" t="s">
        <v>34</v>
      </c>
      <c r="L8" s="153" t="s">
        <v>49</v>
      </c>
      <c r="M8" s="154"/>
      <c r="N8" s="110" t="s">
        <v>17</v>
      </c>
      <c r="O8" s="122" t="s">
        <v>18</v>
      </c>
      <c r="P8" s="108" t="s">
        <v>19</v>
      </c>
      <c r="Q8" s="2"/>
      <c r="R8" s="137" t="s">
        <v>50</v>
      </c>
    </row>
    <row r="9" spans="1:18" ht="36" customHeight="1" thickTop="1" thickBot="1">
      <c r="A9" s="112"/>
      <c r="B9" s="114" t="s">
        <v>12</v>
      </c>
      <c r="C9" s="114"/>
      <c r="D9" s="148"/>
      <c r="E9" s="114"/>
      <c r="F9" s="149"/>
      <c r="G9" s="151"/>
      <c r="H9" s="152" t="s">
        <v>33</v>
      </c>
      <c r="I9" s="124" t="s">
        <v>33</v>
      </c>
      <c r="J9" s="124"/>
      <c r="K9" s="124" t="s">
        <v>32</v>
      </c>
      <c r="L9" s="135" t="s">
        <v>22</v>
      </c>
      <c r="M9" s="141" t="s">
        <v>23</v>
      </c>
      <c r="N9" s="110"/>
      <c r="O9" s="122"/>
      <c r="P9" s="108"/>
      <c r="Q9" s="2"/>
      <c r="R9" s="138"/>
    </row>
    <row r="10" spans="1:18" ht="37.5" customHeight="1" thickTop="1" thickBot="1">
      <c r="A10" s="112"/>
      <c r="B10" s="114"/>
      <c r="C10" s="114"/>
      <c r="D10" s="148"/>
      <c r="E10" s="114"/>
      <c r="F10" s="149"/>
      <c r="G10" s="95" t="s">
        <v>20</v>
      </c>
      <c r="H10" s="152"/>
      <c r="I10" s="124"/>
      <c r="J10" s="124"/>
      <c r="K10" s="124"/>
      <c r="L10" s="140"/>
      <c r="M10" s="129"/>
      <c r="N10" s="110"/>
      <c r="O10" s="122"/>
      <c r="P10" s="108"/>
      <c r="Q10" s="2"/>
      <c r="R10" s="139"/>
    </row>
    <row r="11" spans="1:18" ht="30" customHeight="1" thickTop="1">
      <c r="A11" s="27">
        <v>1</v>
      </c>
      <c r="B11" s="43">
        <v>42121</v>
      </c>
      <c r="C11" s="29" t="s">
        <v>59</v>
      </c>
      <c r="D11" s="96" t="s">
        <v>67</v>
      </c>
      <c r="E11" s="96" t="s">
        <v>56</v>
      </c>
      <c r="F11" s="97" t="s">
        <v>57</v>
      </c>
      <c r="G11" s="98"/>
      <c r="H11" s="99"/>
      <c r="I11" s="30"/>
      <c r="J11" s="31"/>
      <c r="K11" s="100"/>
      <c r="L11" s="100"/>
      <c r="M11" s="34"/>
      <c r="N11" s="35">
        <f t="shared" ref="N11:N30" si="1">SUM(H11:M11)</f>
        <v>0</v>
      </c>
      <c r="O11" s="36">
        <v>20000</v>
      </c>
      <c r="P11" s="37"/>
      <c r="Q11" s="2"/>
      <c r="R11" s="101">
        <v>155.28</v>
      </c>
    </row>
    <row r="12" spans="1:18" ht="30" customHeight="1">
      <c r="A12" s="38">
        <v>2</v>
      </c>
      <c r="B12" s="43">
        <v>42121</v>
      </c>
      <c r="C12" s="29" t="s">
        <v>59</v>
      </c>
      <c r="D12" s="96" t="s">
        <v>51</v>
      </c>
      <c r="E12" s="96" t="s">
        <v>56</v>
      </c>
      <c r="F12" s="97" t="s">
        <v>57</v>
      </c>
      <c r="G12" s="102"/>
      <c r="H12" s="99"/>
      <c r="I12" s="30"/>
      <c r="J12" s="31"/>
      <c r="K12" s="100"/>
      <c r="L12" s="33"/>
      <c r="M12" s="34">
        <v>2867</v>
      </c>
      <c r="N12" s="35">
        <f t="shared" si="1"/>
        <v>2867</v>
      </c>
      <c r="O12" s="39"/>
      <c r="P12" s="37"/>
      <c r="Q12" s="2"/>
      <c r="R12" s="101">
        <v>22.19</v>
      </c>
    </row>
    <row r="13" spans="1:18" ht="30" customHeight="1">
      <c r="A13" s="38">
        <v>3</v>
      </c>
      <c r="B13" s="43">
        <v>42122</v>
      </c>
      <c r="C13" s="29" t="s">
        <v>59</v>
      </c>
      <c r="D13" s="96" t="s">
        <v>52</v>
      </c>
      <c r="E13" s="96" t="s">
        <v>56</v>
      </c>
      <c r="F13" s="97" t="s">
        <v>57</v>
      </c>
      <c r="G13" s="102"/>
      <c r="H13" s="99"/>
      <c r="I13" s="30"/>
      <c r="J13" s="31">
        <v>1450</v>
      </c>
      <c r="K13" s="100"/>
      <c r="L13" s="33"/>
      <c r="M13" s="34"/>
      <c r="N13" s="35">
        <f t="shared" si="1"/>
        <v>1450</v>
      </c>
      <c r="O13" s="39"/>
      <c r="P13" s="37" t="str">
        <f t="shared" ref="P13:P30" si="2">IF(F13="Milano","X","")</f>
        <v/>
      </c>
      <c r="Q13" s="2"/>
      <c r="R13" s="103">
        <v>11.15</v>
      </c>
    </row>
    <row r="14" spans="1:18" ht="30" customHeight="1">
      <c r="A14" s="38">
        <v>4</v>
      </c>
      <c r="B14" s="43">
        <v>42121</v>
      </c>
      <c r="C14" s="29" t="s">
        <v>59</v>
      </c>
      <c r="D14" s="96" t="s">
        <v>52</v>
      </c>
      <c r="E14" s="96" t="s">
        <v>56</v>
      </c>
      <c r="F14" s="97" t="s">
        <v>57</v>
      </c>
      <c r="G14" s="102"/>
      <c r="H14" s="99"/>
      <c r="I14" s="30"/>
      <c r="J14" s="31">
        <v>1900</v>
      </c>
      <c r="K14" s="100"/>
      <c r="L14" s="33"/>
      <c r="M14" s="34"/>
      <c r="N14" s="35">
        <f t="shared" si="1"/>
        <v>1900</v>
      </c>
      <c r="O14" s="39"/>
      <c r="P14" s="37" t="str">
        <f t="shared" si="2"/>
        <v/>
      </c>
      <c r="Q14" s="2"/>
      <c r="R14" s="104">
        <v>14.7</v>
      </c>
    </row>
    <row r="15" spans="1:18" ht="30" customHeight="1">
      <c r="A15" s="38">
        <v>5</v>
      </c>
      <c r="B15" s="43">
        <v>42122</v>
      </c>
      <c r="C15" s="29" t="s">
        <v>59</v>
      </c>
      <c r="D15" s="96" t="s">
        <v>52</v>
      </c>
      <c r="E15" s="96" t="s">
        <v>56</v>
      </c>
      <c r="F15" s="97" t="s">
        <v>57</v>
      </c>
      <c r="G15" s="102"/>
      <c r="H15" s="99"/>
      <c r="I15" s="30"/>
      <c r="J15" s="31">
        <v>1630</v>
      </c>
      <c r="K15" s="100"/>
      <c r="L15" s="33"/>
      <c r="M15" s="34"/>
      <c r="N15" s="35">
        <f t="shared" si="1"/>
        <v>1630</v>
      </c>
      <c r="O15" s="39"/>
      <c r="P15" s="37" t="str">
        <f t="shared" si="2"/>
        <v/>
      </c>
      <c r="Q15" s="2"/>
      <c r="R15" s="105">
        <v>12.53</v>
      </c>
    </row>
    <row r="16" spans="1:18" ht="30" customHeight="1">
      <c r="A16" s="38">
        <v>6</v>
      </c>
      <c r="B16" s="43">
        <v>42121</v>
      </c>
      <c r="C16" s="29" t="s">
        <v>59</v>
      </c>
      <c r="D16" s="96" t="s">
        <v>52</v>
      </c>
      <c r="E16" s="96" t="s">
        <v>56</v>
      </c>
      <c r="F16" s="97" t="s">
        <v>57</v>
      </c>
      <c r="G16" s="102"/>
      <c r="H16" s="99"/>
      <c r="I16" s="30"/>
      <c r="J16" s="31">
        <v>6940</v>
      </c>
      <c r="K16" s="100"/>
      <c r="L16" s="33"/>
      <c r="M16" s="34"/>
      <c r="N16" s="35">
        <f t="shared" si="1"/>
        <v>6940</v>
      </c>
      <c r="O16" s="39"/>
      <c r="P16" s="37" t="str">
        <f t="shared" si="2"/>
        <v/>
      </c>
      <c r="Q16" s="2"/>
      <c r="R16" s="104">
        <v>53.7</v>
      </c>
    </row>
    <row r="17" spans="1:18" ht="30" customHeight="1">
      <c r="A17" s="38">
        <v>7</v>
      </c>
      <c r="B17" s="43">
        <v>42121</v>
      </c>
      <c r="C17" s="29" t="s">
        <v>59</v>
      </c>
      <c r="D17" s="96" t="s">
        <v>52</v>
      </c>
      <c r="E17" s="96" t="s">
        <v>56</v>
      </c>
      <c r="F17" s="97" t="s">
        <v>57</v>
      </c>
      <c r="G17" s="102"/>
      <c r="H17" s="99"/>
      <c r="I17" s="30"/>
      <c r="J17" s="31">
        <v>1990</v>
      </c>
      <c r="K17" s="100"/>
      <c r="L17" s="33"/>
      <c r="M17" s="34"/>
      <c r="N17" s="35">
        <f t="shared" si="1"/>
        <v>1990</v>
      </c>
      <c r="O17" s="39"/>
      <c r="P17" s="37" t="str">
        <f t="shared" si="2"/>
        <v/>
      </c>
      <c r="Q17" s="2"/>
      <c r="R17" s="104">
        <v>15.4</v>
      </c>
    </row>
    <row r="18" spans="1:18" ht="30" customHeight="1">
      <c r="A18" s="38">
        <v>8</v>
      </c>
      <c r="B18" s="43">
        <v>42121</v>
      </c>
      <c r="C18" s="29" t="s">
        <v>59</v>
      </c>
      <c r="D18" s="96" t="s">
        <v>52</v>
      </c>
      <c r="E18" s="96" t="s">
        <v>56</v>
      </c>
      <c r="F18" s="97" t="s">
        <v>57</v>
      </c>
      <c r="G18" s="102"/>
      <c r="H18" s="99"/>
      <c r="I18" s="30"/>
      <c r="J18" s="31">
        <v>910</v>
      </c>
      <c r="K18" s="100"/>
      <c r="L18" s="33"/>
      <c r="M18" s="34"/>
      <c r="N18" s="35">
        <f t="shared" si="1"/>
        <v>910</v>
      </c>
      <c r="O18" s="39"/>
      <c r="P18" s="37" t="str">
        <f t="shared" si="2"/>
        <v/>
      </c>
      <c r="Q18" s="2"/>
      <c r="R18" s="104">
        <v>7.04</v>
      </c>
    </row>
    <row r="19" spans="1:18" ht="30" customHeight="1">
      <c r="A19" s="38">
        <v>9</v>
      </c>
      <c r="B19" s="43">
        <v>42121</v>
      </c>
      <c r="C19" s="29" t="s">
        <v>59</v>
      </c>
      <c r="D19" s="96" t="s">
        <v>52</v>
      </c>
      <c r="E19" s="96" t="s">
        <v>56</v>
      </c>
      <c r="F19" s="97" t="s">
        <v>57</v>
      </c>
      <c r="G19" s="102"/>
      <c r="H19" s="99"/>
      <c r="I19" s="30"/>
      <c r="J19" s="31">
        <v>730</v>
      </c>
      <c r="K19" s="100"/>
      <c r="L19" s="33"/>
      <c r="M19" s="34"/>
      <c r="N19" s="35">
        <f t="shared" si="1"/>
        <v>730</v>
      </c>
      <c r="O19" s="39"/>
      <c r="P19" s="37" t="str">
        <f t="shared" si="2"/>
        <v/>
      </c>
      <c r="Q19" s="2"/>
      <c r="R19" s="104">
        <v>5.65</v>
      </c>
    </row>
    <row r="20" spans="1:18" ht="30" customHeight="1">
      <c r="A20" s="38">
        <v>10</v>
      </c>
      <c r="B20" s="28">
        <v>42123</v>
      </c>
      <c r="C20" s="29" t="s">
        <v>59</v>
      </c>
      <c r="D20" s="96" t="s">
        <v>52</v>
      </c>
      <c r="E20" s="96" t="s">
        <v>56</v>
      </c>
      <c r="F20" s="97" t="s">
        <v>57</v>
      </c>
      <c r="G20" s="102"/>
      <c r="H20" s="99"/>
      <c r="I20" s="30"/>
      <c r="J20" s="31">
        <v>820</v>
      </c>
      <c r="K20" s="100"/>
      <c r="L20" s="33"/>
      <c r="M20" s="34"/>
      <c r="N20" s="35">
        <f t="shared" si="1"/>
        <v>820</v>
      </c>
      <c r="O20" s="39"/>
      <c r="P20" s="37" t="str">
        <f t="shared" si="2"/>
        <v/>
      </c>
      <c r="Q20" s="2"/>
      <c r="R20" s="104">
        <v>6.25</v>
      </c>
    </row>
    <row r="21" spans="1:18" ht="30" customHeight="1">
      <c r="A21" s="38">
        <v>11</v>
      </c>
      <c r="B21" s="28">
        <v>42123</v>
      </c>
      <c r="C21" s="29" t="s">
        <v>59</v>
      </c>
      <c r="D21" s="96" t="s">
        <v>52</v>
      </c>
      <c r="E21" s="96" t="s">
        <v>56</v>
      </c>
      <c r="F21" s="97" t="s">
        <v>57</v>
      </c>
      <c r="G21" s="102"/>
      <c r="H21" s="99"/>
      <c r="I21" s="30"/>
      <c r="J21" s="32">
        <v>730</v>
      </c>
      <c r="K21" s="33"/>
      <c r="L21" s="33"/>
      <c r="M21" s="34"/>
      <c r="N21" s="35">
        <f t="shared" si="1"/>
        <v>730</v>
      </c>
      <c r="O21" s="39"/>
      <c r="P21" s="37" t="str">
        <f t="shared" si="2"/>
        <v/>
      </c>
      <c r="Q21" s="2"/>
      <c r="R21" s="104">
        <v>5.56</v>
      </c>
    </row>
    <row r="22" spans="1:18" ht="30" customHeight="1">
      <c r="A22" s="38">
        <v>12</v>
      </c>
      <c r="B22" s="28">
        <v>42123</v>
      </c>
      <c r="C22" s="29" t="s">
        <v>59</v>
      </c>
      <c r="D22" s="96" t="s">
        <v>44</v>
      </c>
      <c r="E22" s="96" t="s">
        <v>56</v>
      </c>
      <c r="F22" s="97" t="s">
        <v>57</v>
      </c>
      <c r="G22" s="102"/>
      <c r="H22" s="99"/>
      <c r="I22" s="31"/>
      <c r="J22" s="31"/>
      <c r="K22" s="100"/>
      <c r="L22" s="33">
        <v>19000</v>
      </c>
      <c r="M22" s="34"/>
      <c r="N22" s="35">
        <f t="shared" si="1"/>
        <v>19000</v>
      </c>
      <c r="O22" s="39">
        <v>19000</v>
      </c>
      <c r="P22" s="37" t="str">
        <f t="shared" si="2"/>
        <v/>
      </c>
      <c r="Q22" s="2"/>
      <c r="R22" s="104">
        <v>144.74</v>
      </c>
    </row>
    <row r="23" spans="1:18" ht="30" customHeight="1">
      <c r="A23" s="38">
        <v>13</v>
      </c>
      <c r="B23" s="43">
        <v>42122</v>
      </c>
      <c r="C23" s="29" t="s">
        <v>59</v>
      </c>
      <c r="D23" s="96" t="s">
        <v>51</v>
      </c>
      <c r="E23" s="96" t="s">
        <v>56</v>
      </c>
      <c r="F23" s="97" t="s">
        <v>57</v>
      </c>
      <c r="G23" s="102"/>
      <c r="H23" s="99"/>
      <c r="I23" s="44"/>
      <c r="J23" s="32"/>
      <c r="K23" s="33"/>
      <c r="L23" s="33"/>
      <c r="M23" s="34">
        <v>6210</v>
      </c>
      <c r="N23" s="35">
        <f t="shared" ref="N23:N28" si="3">SUM(H23:M23)</f>
        <v>6210</v>
      </c>
      <c r="O23" s="39"/>
      <c r="P23" s="37" t="str">
        <f t="shared" ref="P23:P28" si="4">IF(F23="Milano","X","")</f>
        <v/>
      </c>
      <c r="Q23" s="2"/>
      <c r="R23" s="104">
        <v>47.74</v>
      </c>
    </row>
    <row r="24" spans="1:18" ht="30" customHeight="1">
      <c r="A24" s="38">
        <v>14</v>
      </c>
      <c r="B24" s="28">
        <v>42123</v>
      </c>
      <c r="C24" s="29" t="s">
        <v>59</v>
      </c>
      <c r="D24" s="45" t="s">
        <v>51</v>
      </c>
      <c r="E24" s="96" t="s">
        <v>56</v>
      </c>
      <c r="F24" s="97" t="s">
        <v>57</v>
      </c>
      <c r="G24" s="102"/>
      <c r="H24" s="99"/>
      <c r="I24" s="44"/>
      <c r="J24" s="32"/>
      <c r="K24" s="33"/>
      <c r="L24" s="33"/>
      <c r="M24" s="34">
        <v>1440</v>
      </c>
      <c r="N24" s="35">
        <f t="shared" si="3"/>
        <v>1440</v>
      </c>
      <c r="O24" s="39"/>
      <c r="P24" s="37" t="str">
        <f t="shared" si="4"/>
        <v/>
      </c>
      <c r="Q24" s="2"/>
      <c r="R24" s="104">
        <v>10.98</v>
      </c>
    </row>
    <row r="25" spans="1:18" ht="30" customHeight="1">
      <c r="A25" s="38">
        <v>15</v>
      </c>
      <c r="B25" s="28">
        <v>42123</v>
      </c>
      <c r="C25" s="29" t="s">
        <v>59</v>
      </c>
      <c r="D25" s="45" t="s">
        <v>51</v>
      </c>
      <c r="E25" s="96" t="s">
        <v>56</v>
      </c>
      <c r="F25" s="97" t="s">
        <v>57</v>
      </c>
      <c r="G25" s="102"/>
      <c r="H25" s="99">
        <f t="shared" ref="H25:H28" si="5">IF($D$3="si",($G$5/$G$6*G25),IF($D$3="no",G25*$G$4,0))</f>
        <v>0</v>
      </c>
      <c r="I25" s="44"/>
      <c r="J25" s="32"/>
      <c r="K25" s="33"/>
      <c r="L25" s="33"/>
      <c r="M25" s="34">
        <v>486</v>
      </c>
      <c r="N25" s="35">
        <f t="shared" si="3"/>
        <v>486</v>
      </c>
      <c r="O25" s="39"/>
      <c r="P25" s="37" t="str">
        <f t="shared" si="4"/>
        <v/>
      </c>
      <c r="Q25" s="2"/>
      <c r="R25" s="104">
        <v>3.7</v>
      </c>
    </row>
    <row r="26" spans="1:18" ht="30" customHeight="1">
      <c r="A26" s="38">
        <v>16</v>
      </c>
      <c r="B26" s="43">
        <v>42122</v>
      </c>
      <c r="C26" s="29" t="s">
        <v>59</v>
      </c>
      <c r="D26" s="96" t="s">
        <v>52</v>
      </c>
      <c r="E26" s="96" t="s">
        <v>56</v>
      </c>
      <c r="F26" s="97" t="s">
        <v>57</v>
      </c>
      <c r="G26" s="102"/>
      <c r="H26" s="99">
        <f t="shared" si="5"/>
        <v>0</v>
      </c>
      <c r="I26" s="44">
        <v>730</v>
      </c>
      <c r="J26" s="32"/>
      <c r="K26" s="33"/>
      <c r="L26" s="33"/>
      <c r="M26" s="34"/>
      <c r="N26" s="35">
        <f t="shared" si="3"/>
        <v>730</v>
      </c>
      <c r="O26" s="39"/>
      <c r="P26" s="37" t="str">
        <f t="shared" si="4"/>
        <v/>
      </c>
      <c r="Q26" s="2"/>
      <c r="R26" s="104">
        <v>11.84</v>
      </c>
    </row>
    <row r="27" spans="1:18" ht="30" customHeight="1">
      <c r="A27" s="38">
        <v>17</v>
      </c>
      <c r="B27" s="43">
        <v>42122</v>
      </c>
      <c r="C27" s="29" t="s">
        <v>59</v>
      </c>
      <c r="D27" s="96" t="s">
        <v>52</v>
      </c>
      <c r="E27" s="96" t="s">
        <v>56</v>
      </c>
      <c r="F27" s="97" t="s">
        <v>57</v>
      </c>
      <c r="G27" s="102"/>
      <c r="H27" s="99">
        <f t="shared" si="5"/>
        <v>0</v>
      </c>
      <c r="I27" s="44">
        <v>1540</v>
      </c>
      <c r="J27" s="32"/>
      <c r="K27" s="33"/>
      <c r="L27" s="33"/>
      <c r="M27" s="34"/>
      <c r="N27" s="35">
        <f t="shared" si="3"/>
        <v>1540</v>
      </c>
      <c r="O27" s="39"/>
      <c r="P27" s="37" t="str">
        <f t="shared" si="4"/>
        <v/>
      </c>
      <c r="Q27" s="2"/>
      <c r="R27" s="104">
        <v>11.84</v>
      </c>
    </row>
    <row r="28" spans="1:18" ht="30" customHeight="1">
      <c r="A28" s="38">
        <v>18</v>
      </c>
      <c r="B28" s="28">
        <v>42123</v>
      </c>
      <c r="C28" s="29" t="s">
        <v>59</v>
      </c>
      <c r="D28" s="96" t="s">
        <v>52</v>
      </c>
      <c r="E28" s="96" t="s">
        <v>56</v>
      </c>
      <c r="F28" s="42" t="s">
        <v>57</v>
      </c>
      <c r="G28" s="102"/>
      <c r="H28" s="99">
        <f t="shared" si="5"/>
        <v>0</v>
      </c>
      <c r="I28" s="44">
        <v>6670</v>
      </c>
      <c r="J28" s="32"/>
      <c r="K28" s="33"/>
      <c r="L28" s="33"/>
      <c r="M28" s="34"/>
      <c r="N28" s="35">
        <f t="shared" si="3"/>
        <v>6670</v>
      </c>
      <c r="O28" s="39"/>
      <c r="P28" s="37" t="str">
        <f t="shared" si="4"/>
        <v/>
      </c>
      <c r="Q28" s="2"/>
      <c r="R28" s="104">
        <v>50.84</v>
      </c>
    </row>
    <row r="29" spans="1:18" ht="30" customHeight="1">
      <c r="A29" s="38">
        <v>19</v>
      </c>
      <c r="B29" s="28"/>
      <c r="C29" s="29"/>
      <c r="D29" s="96"/>
      <c r="E29" s="96"/>
      <c r="F29" s="42"/>
      <c r="G29" s="102"/>
      <c r="H29" s="99"/>
      <c r="I29" s="44"/>
      <c r="J29" s="32"/>
      <c r="K29" s="33"/>
      <c r="L29" s="33"/>
      <c r="M29" s="34"/>
      <c r="N29" s="35">
        <f t="shared" si="1"/>
        <v>0</v>
      </c>
      <c r="O29" s="39"/>
      <c r="P29" s="37" t="str">
        <f t="shared" si="2"/>
        <v/>
      </c>
      <c r="Q29" s="2"/>
      <c r="R29" s="104"/>
    </row>
    <row r="30" spans="1:18" ht="30" customHeight="1">
      <c r="A30" s="38">
        <v>20</v>
      </c>
      <c r="B30" s="43"/>
      <c r="C30" s="40"/>
      <c r="D30" s="45"/>
      <c r="E30" s="41"/>
      <c r="F30" s="42"/>
      <c r="G30" s="102"/>
      <c r="H30" s="99">
        <f t="shared" ref="H30" si="6">IF($D$3="si",($G$5/$G$6*G30),IF($D$3="no",G30*$G$4,0))</f>
        <v>0</v>
      </c>
      <c r="I30" s="44"/>
      <c r="J30" s="32"/>
      <c r="K30" s="33"/>
      <c r="L30" s="33"/>
      <c r="M30" s="34"/>
      <c r="N30" s="35">
        <f t="shared" si="1"/>
        <v>0</v>
      </c>
      <c r="O30" s="39"/>
      <c r="P30" s="37" t="str">
        <f t="shared" si="2"/>
        <v/>
      </c>
      <c r="Q30" s="2"/>
      <c r="R30" s="104"/>
    </row>
    <row r="31" spans="1:18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</row>
    <row r="32" spans="1:18">
      <c r="A32" s="63"/>
      <c r="B32" s="64"/>
      <c r="C32" s="65"/>
      <c r="D32" s="66"/>
      <c r="E32" s="66"/>
      <c r="F32" s="67"/>
      <c r="G32" s="68"/>
      <c r="H32" s="69"/>
      <c r="I32" s="70"/>
      <c r="J32" s="70"/>
      <c r="K32" s="70"/>
      <c r="L32" s="70"/>
      <c r="M32" s="70"/>
      <c r="N32" s="71"/>
      <c r="O32" s="72"/>
      <c r="P32" s="106"/>
    </row>
    <row r="33" spans="1:16">
      <c r="A33" s="53"/>
      <c r="B33" s="62" t="s">
        <v>36</v>
      </c>
      <c r="C33" s="62"/>
      <c r="D33" s="62"/>
      <c r="E33" s="54"/>
      <c r="F33" s="54"/>
      <c r="G33" s="62" t="s">
        <v>38</v>
      </c>
      <c r="H33" s="62"/>
      <c r="I33" s="62"/>
      <c r="J33" s="54"/>
      <c r="K33" s="54"/>
      <c r="L33" s="62" t="s">
        <v>37</v>
      </c>
      <c r="M33" s="62"/>
      <c r="N33" s="62"/>
      <c r="O33" s="54"/>
      <c r="P33" s="106"/>
    </row>
    <row r="34" spans="1:16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106"/>
    </row>
    <row r="35" spans="1:16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32 C30">
      <formula1>1</formula1>
      <formula2>0</formula2>
    </dataValidation>
    <dataValidation type="date" operator="greaterThanOrEqual" showErrorMessage="1" errorTitle="Data" error="Inserire una data superiore al 1/11/2000" sqref="B32 B26:B27 B23 B30 B11:B19">
      <formula1>36831</formula1>
      <formula2>0</formula2>
    </dataValidation>
    <dataValidation type="textLength" operator="greaterThan" sqref="F32 F28:F30">
      <formula1>1</formula1>
      <formula2>0</formula2>
    </dataValidation>
    <dataValidation type="textLength" operator="greaterThan" allowBlank="1" showErrorMessage="1" sqref="D32:E32 D24:D25 D30:E30">
      <formula1>1</formula1>
      <formula2>0</formula2>
    </dataValidation>
    <dataValidation type="whole" operator="greaterThanOrEqual" allowBlank="1" showErrorMessage="1" errorTitle="Valore" error="Inserire un numero maggiore o uguale a 0 (zero)!" sqref="N32 N11:N30">
      <formula1>0</formula1>
      <formula2>0</formula2>
    </dataValidation>
    <dataValidation type="decimal" operator="greaterThanOrEqual" allowBlank="1" showErrorMessage="1" errorTitle="Valore" error="Inserire un numero maggiore o uguale a 0 (zero)!" sqref="H32:M32 H23:M30 H12:H22 J11:M12 I17:I22 J13:L22 H11:I11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EUR</vt:lpstr>
      <vt:lpstr>JPY</vt:lpstr>
      <vt:lpstr>EUR!Print_Area</vt:lpstr>
      <vt:lpstr>JPY!Print_Area</vt:lpstr>
      <vt:lpstr>EUR!Print_Titles</vt:lpstr>
      <vt:lpstr>JPY!Print_Titles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2015-05-06T09:50:17Z</cp:lastPrinted>
  <dcterms:created xsi:type="dcterms:W3CDTF">2007-03-06T14:42:56Z</dcterms:created>
  <dcterms:modified xsi:type="dcterms:W3CDTF">2015-06-03T08:15:06Z</dcterms:modified>
</cp:coreProperties>
</file>