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45" windowWidth="24675" windowHeight="11280" activeTab="1"/>
  </bookViews>
  <sheets>
    <sheet name="Nota Spese EURO" sheetId="2" r:id="rId1"/>
    <sheet name="Nota Spese SGD" sheetId="3" r:id="rId2"/>
  </sheets>
  <calcPr calcId="125725" concurrentCalc="0"/>
</workbook>
</file>

<file path=xl/calcChain.xml><?xml version="1.0" encoding="utf-8"?>
<calcChain xmlns="http://schemas.openxmlformats.org/spreadsheetml/2006/main">
  <c r="R3" i="3"/>
  <c r="R1"/>
  <c r="P31"/>
  <c r="H31"/>
  <c r="N31"/>
  <c r="P30"/>
  <c r="H30"/>
  <c r="N30"/>
  <c r="P29"/>
  <c r="H29"/>
  <c r="N29"/>
  <c r="P28"/>
  <c r="H28"/>
  <c r="N28"/>
  <c r="N22"/>
  <c r="N23"/>
  <c r="N24"/>
  <c r="N25"/>
  <c r="N26"/>
  <c r="N27"/>
  <c r="P27"/>
  <c r="H27"/>
  <c r="P26"/>
  <c r="H26"/>
  <c r="P25"/>
  <c r="H25"/>
  <c r="P24"/>
  <c r="H24"/>
  <c r="P23"/>
  <c r="H23"/>
  <c r="P22"/>
  <c r="H22"/>
  <c r="P21"/>
  <c r="H21"/>
  <c r="N21"/>
  <c r="P20"/>
  <c r="H20"/>
  <c r="N20"/>
  <c r="P19"/>
  <c r="H19"/>
  <c r="N19"/>
  <c r="H18"/>
  <c r="N18"/>
  <c r="M7"/>
  <c r="P32"/>
  <c r="H32"/>
  <c r="N32"/>
  <c r="P17"/>
  <c r="H17"/>
  <c r="N17"/>
  <c r="P16"/>
  <c r="N16"/>
  <c r="H16"/>
  <c r="P15"/>
  <c r="H15"/>
  <c r="N15"/>
  <c r="P14"/>
  <c r="H14"/>
  <c r="N14"/>
  <c r="P13"/>
  <c r="H13"/>
  <c r="N13"/>
  <c r="N11"/>
  <c r="N12"/>
  <c r="N7"/>
  <c r="H12"/>
  <c r="H11"/>
  <c r="O7"/>
  <c r="P3"/>
  <c r="L7"/>
  <c r="K7"/>
  <c r="J7"/>
  <c r="I7"/>
  <c r="G7"/>
  <c r="O7" i="2"/>
  <c r="P3"/>
  <c r="M7"/>
  <c r="L7"/>
  <c r="K7"/>
  <c r="J7"/>
  <c r="I7"/>
  <c r="N18"/>
  <c r="N17"/>
  <c r="N16"/>
  <c r="N15"/>
  <c r="N14"/>
  <c r="N13"/>
  <c r="N12"/>
  <c r="N11"/>
  <c r="H7"/>
  <c r="G7"/>
  <c r="R5" i="3"/>
  <c r="H7"/>
  <c r="P1"/>
  <c r="N7" i="2"/>
  <c r="P1"/>
  <c r="P7" i="3"/>
  <c r="M1"/>
  <c r="P5"/>
  <c r="P7" i="2"/>
  <c r="P5"/>
  <c r="M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<sst xmlns="http://schemas.openxmlformats.org/spreadsheetml/2006/main" count="176" uniqueCount="62">
  <si>
    <t>Nominativo</t>
  </si>
  <si>
    <t>Giancarlo Russo</t>
  </si>
  <si>
    <t>Check</t>
  </si>
  <si>
    <t>Totale Rimb. Spese -</t>
  </si>
  <si>
    <t>si</t>
  </si>
  <si>
    <t>Responsabile</t>
  </si>
  <si>
    <t>Anticipo contanti/banca</t>
  </si>
  <si>
    <t>no</t>
  </si>
  <si>
    <t>AUTO AZIENDALI</t>
  </si>
  <si>
    <t>Anticipo carta di credito</t>
  </si>
  <si>
    <t xml:space="preserve">Costo KM ACI - 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</si>
  <si>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</si>
  <si>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</si>
  <si>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</si>
  <si>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</si>
  <si>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</si>
  <si>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</si>
  <si>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</si>
  <si>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</si>
  <si>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DESCRIZIONE 
(specificare tipologia di spesa)</t>
  </si>
  <si>
    <t>AUTO</t>
  </si>
  <si>
    <t>RIMBORSO CARBURANTE</t>
  </si>
  <si>
    <t>SPESE AUTO (PARK / AUTOSTRADA / ECC)</t>
  </si>
  <si>
    <t>VARIE VIAGGI (Taxi, Bus ecc)</t>
  </si>
  <si>
    <t>VARIE (Acquisti on-line, ricariche telefoniche ecc)</t>
  </si>
  <si>
    <t>Totale SPESA</t>
  </si>
  <si>
    <t>di cui SPESA TOTALE CON CARTA CREDITO AZIENDALE</t>
  </si>
  <si>
    <t>Indeducibile</t>
  </si>
  <si>
    <t>Fatture / Ricevute Fiscali</t>
  </si>
  <si>
    <t>Scontrini Fiscali</t>
  </si>
  <si>
    <t>KM</t>
  </si>
  <si>
    <t>Firma Dipendente</t>
  </si>
  <si>
    <t>Verifica Amministrativa</t>
  </si>
  <si>
    <t>Autorizzazione Responsabile Amministrativo</t>
  </si>
  <si>
    <t>(importi in Euro € )</t>
  </si>
  <si>
    <t>SPESE ITALIA</t>
  </si>
  <si>
    <t>Indirizzo</t>
  </si>
  <si>
    <t>Città
(Inserire "Milano" o altra città ove è stata effettuata la spesa)</t>
  </si>
  <si>
    <t>SPESE VITTO  / ALLOGGIO</t>
  </si>
  <si>
    <t>VARIE (Taxi / BUS / VARIE)</t>
  </si>
  <si>
    <t>Taxi</t>
  </si>
  <si>
    <t>Pranzo</t>
  </si>
  <si>
    <t>SPESE ESTERO</t>
  </si>
  <si>
    <t>Paese</t>
  </si>
  <si>
    <t>Valuta</t>
  </si>
  <si>
    <t>SPESE VITTO / ALLOGGIO</t>
  </si>
  <si>
    <t>Controvalore € Carta Credito</t>
  </si>
  <si>
    <t>Prelievo</t>
  </si>
  <si>
    <t>Extra Hotel</t>
  </si>
  <si>
    <t>04_01</t>
  </si>
  <si>
    <t>Meeting</t>
  </si>
  <si>
    <t>Milano</t>
  </si>
  <si>
    <t>04_02</t>
  </si>
  <si>
    <t>SGD</t>
  </si>
  <si>
    <t>Interpol</t>
  </si>
  <si>
    <t>Singapore</t>
  </si>
  <si>
    <t>Cena</t>
  </si>
  <si>
    <t>Acqua</t>
  </si>
  <si>
    <t>Caffè</t>
  </si>
  <si>
    <t>Soft Drinks</t>
  </si>
  <si>
    <t>Restituzione contanti</t>
  </si>
  <si>
    <r>
      <t xml:space="preserve">Tips </t>
    </r>
    <r>
      <rPr>
        <b/>
        <sz val="14"/>
        <color rgb="FFFF0000"/>
        <rFont val="Gulim"/>
        <family val="2"/>
      </rPr>
      <t>(manca giustificativo)</t>
    </r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</si>
</sst>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mmmm\ yyyy"/>
    <numFmt numFmtId="165" formatCode="_-[$€-2]\ * #,##0.00_-;\-[$€-2]\ * #,##0.00_-;_-[$€-2]\ * \-??_-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  <numFmt numFmtId="171" formatCode="&quot;€ &quot;#,##0.00"/>
    <numFmt numFmtId="172" formatCode="&quot;€&quot;\ #,##0.00"/>
  </numFmts>
  <fonts count="13">
    <font>
      <sz val="11"/>
      <color theme="1"/>
      <name val="Calibri"/>
      <family val="2"/>
      <scheme val="minor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sz val="10"/>
      <name val="Arial"/>
      <family val="2"/>
    </font>
    <font>
      <b/>
      <sz val="18"/>
      <name val="Gulim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b/>
      <sz val="14"/>
      <color rgb="FFFF0000"/>
      <name val="Gulim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7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indexed="8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rgb="FF000000"/>
      </bottom>
      <diagonal/>
    </border>
  </borders>
  <cellStyleXfs count="2">
    <xf numFmtId="0" fontId="0" fillId="0" borderId="0"/>
    <xf numFmtId="165" fontId="4" fillId="0" borderId="0" applyFill="0" applyBorder="0" applyAlignment="0" applyProtection="0"/>
  </cellStyleXfs>
  <cellXfs count="176">
    <xf numFmtId="0" fontId="0" fillId="0" borderId="0" xfId="0"/>
    <xf numFmtId="0" fontId="1" fillId="0" borderId="0" xfId="0" applyNumberFormat="1" applyFont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3" borderId="3" xfId="0" applyNumberFormat="1" applyFont="1" applyFill="1" applyBorder="1" applyAlignment="1" applyProtection="1">
      <alignment horizontal="left" vertical="center"/>
    </xf>
    <xf numFmtId="0" fontId="1" fillId="3" borderId="4" xfId="0" applyNumberFormat="1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horizontal="left" vertical="center"/>
    </xf>
    <xf numFmtId="4" fontId="1" fillId="0" borderId="0" xfId="0" applyNumberFormat="1" applyFont="1" applyBorder="1" applyAlignment="1" applyProtection="1">
      <alignment vertical="center"/>
    </xf>
    <xf numFmtId="0" fontId="1" fillId="2" borderId="6" xfId="0" applyNumberFormat="1" applyFont="1" applyFill="1" applyBorder="1" applyAlignment="1" applyProtection="1">
      <alignment horizontal="left" vertical="center"/>
    </xf>
    <xf numFmtId="0" fontId="1" fillId="2" borderId="7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6" fontId="2" fillId="2" borderId="8" xfId="1" applyNumberFormat="1" applyFont="1" applyFill="1" applyBorder="1" applyAlignment="1" applyProtection="1">
      <alignment horizontal="right" vertical="center"/>
      <protection locked="0"/>
    </xf>
    <xf numFmtId="0" fontId="1" fillId="2" borderId="3" xfId="0" applyNumberFormat="1" applyFont="1" applyFill="1" applyBorder="1" applyAlignment="1" applyProtection="1">
      <alignment vertical="center"/>
    </xf>
    <xf numFmtId="0" fontId="1" fillId="2" borderId="5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168" fontId="1" fillId="7" borderId="25" xfId="0" applyNumberFormat="1" applyFont="1" applyFill="1" applyBorder="1" applyAlignment="1" applyProtection="1">
      <alignment horizontal="center" vertical="center"/>
    </xf>
    <xf numFmtId="169" fontId="1" fillId="0" borderId="26" xfId="0" applyNumberFormat="1" applyFont="1" applyFill="1" applyBorder="1" applyAlignment="1" applyProtection="1">
      <alignment horizontal="center" vertical="center"/>
      <protection locked="0"/>
    </xf>
    <xf numFmtId="49" fontId="1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7" xfId="0" applyNumberFormat="1" applyFont="1" applyFill="1" applyBorder="1" applyAlignment="1" applyProtection="1">
      <alignment horizontal="left" vertical="center"/>
      <protection locked="0"/>
    </xf>
    <xf numFmtId="49" fontId="1" fillId="0" borderId="28" xfId="0" applyNumberFormat="1" applyFont="1" applyFill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vertical="center"/>
      <protection locked="0"/>
    </xf>
    <xf numFmtId="170" fontId="1" fillId="0" borderId="30" xfId="0" applyNumberFormat="1" applyFont="1" applyBorder="1" applyAlignment="1" applyProtection="1">
      <alignment horizontal="right" vertical="center"/>
    </xf>
    <xf numFmtId="170" fontId="1" fillId="0" borderId="31" xfId="0" applyNumberFormat="1" applyFont="1" applyBorder="1" applyAlignment="1" applyProtection="1">
      <alignment horizontal="right" vertical="center"/>
    </xf>
    <xf numFmtId="170" fontId="1" fillId="0" borderId="31" xfId="0" applyNumberFormat="1" applyFont="1" applyBorder="1" applyAlignment="1" applyProtection="1">
      <alignment horizontal="right" vertical="center"/>
      <protection locked="0"/>
    </xf>
    <xf numFmtId="170" fontId="1" fillId="0" borderId="27" xfId="0" applyNumberFormat="1" applyFont="1" applyBorder="1" applyAlignment="1" applyProtection="1">
      <alignment horizontal="right" vertical="center"/>
      <protection locked="0"/>
    </xf>
    <xf numFmtId="170" fontId="1" fillId="0" borderId="32" xfId="0" applyNumberFormat="1" applyFont="1" applyBorder="1" applyAlignment="1" applyProtection="1">
      <alignment horizontal="right" vertical="center"/>
      <protection locked="0"/>
    </xf>
    <xf numFmtId="165" fontId="1" fillId="3" borderId="33" xfId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</xf>
    <xf numFmtId="168" fontId="1" fillId="7" borderId="34" xfId="0" applyNumberFormat="1" applyFont="1" applyFill="1" applyBorder="1" applyAlignment="1" applyProtection="1">
      <alignment horizontal="center" vertical="center"/>
    </xf>
    <xf numFmtId="0" fontId="1" fillId="5" borderId="0" xfId="0" applyFont="1" applyFill="1" applyAlignment="1" applyProtection="1">
      <alignment horizontal="center" vertical="center"/>
    </xf>
    <xf numFmtId="0" fontId="1" fillId="5" borderId="0" xfId="0" applyFont="1" applyFill="1" applyAlignment="1" applyProtection="1">
      <alignment vertical="center"/>
    </xf>
    <xf numFmtId="169" fontId="1" fillId="5" borderId="0" xfId="0" applyNumberFormat="1" applyFont="1" applyFill="1" applyBorder="1" applyAlignment="1" applyProtection="1">
      <alignment horizontal="center" vertical="center"/>
      <protection locked="0"/>
    </xf>
    <xf numFmtId="49" fontId="1" fillId="5" borderId="0" xfId="0" applyNumberFormat="1" applyFont="1" applyFill="1" applyBorder="1" applyAlignment="1" applyProtection="1">
      <alignment horizontal="left" vertical="center"/>
      <protection locked="0"/>
    </xf>
    <xf numFmtId="0" fontId="1" fillId="5" borderId="0" xfId="0" applyFont="1" applyFill="1" applyBorder="1" applyAlignment="1" applyProtection="1">
      <alignment horizontal="left" vertical="center"/>
      <protection locked="0"/>
    </xf>
    <xf numFmtId="170" fontId="1" fillId="5" borderId="0" xfId="0" applyNumberFormat="1" applyFont="1" applyFill="1" applyBorder="1" applyAlignment="1" applyProtection="1">
      <alignment horizontal="right" vertical="center"/>
    </xf>
    <xf numFmtId="170" fontId="1" fillId="5" borderId="0" xfId="0" applyNumberFormat="1" applyFont="1" applyFill="1" applyBorder="1" applyAlignment="1" applyProtection="1">
      <alignment horizontal="right" vertical="center"/>
      <protection locked="0"/>
    </xf>
    <xf numFmtId="0" fontId="2" fillId="5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2" fillId="8" borderId="18" xfId="0" applyFont="1" applyFill="1" applyBorder="1" applyAlignment="1" applyProtection="1">
      <alignment horizontal="center" vertical="center"/>
    </xf>
    <xf numFmtId="0" fontId="2" fillId="8" borderId="22" xfId="0" applyFont="1" applyFill="1" applyBorder="1" applyAlignment="1" applyProtection="1">
      <alignment horizontal="center" vertical="center"/>
    </xf>
    <xf numFmtId="165" fontId="2" fillId="3" borderId="5" xfId="1" applyFont="1" applyFill="1" applyBorder="1" applyAlignment="1" applyProtection="1">
      <alignment horizontal="right" vertical="center"/>
    </xf>
    <xf numFmtId="166" fontId="2" fillId="2" borderId="5" xfId="1" applyNumberFormat="1" applyFont="1" applyFill="1" applyBorder="1" applyAlignment="1" applyProtection="1">
      <alignment horizontal="right" vertical="center"/>
      <protection locked="0"/>
    </xf>
    <xf numFmtId="165" fontId="1" fillId="2" borderId="5" xfId="1" applyFon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vertical="center"/>
    </xf>
    <xf numFmtId="166" fontId="2" fillId="4" borderId="10" xfId="0" applyNumberFormat="1" applyFont="1" applyFill="1" applyBorder="1" applyAlignment="1" applyProtection="1">
      <alignment vertical="center"/>
    </xf>
    <xf numFmtId="0" fontId="10" fillId="0" borderId="0" xfId="0" applyNumberFormat="1" applyFont="1" applyBorder="1" applyAlignment="1" applyProtection="1">
      <alignment vertical="center"/>
    </xf>
    <xf numFmtId="167" fontId="1" fillId="2" borderId="35" xfId="1" applyNumberFormat="1" applyFont="1" applyFill="1" applyBorder="1" applyAlignment="1" applyProtection="1">
      <alignment horizontal="right" vertical="center"/>
      <protection locked="0"/>
    </xf>
    <xf numFmtId="0" fontId="1" fillId="9" borderId="36" xfId="0" applyNumberFormat="1" applyFont="1" applyFill="1" applyBorder="1" applyAlignment="1" applyProtection="1">
      <alignment horizontal="center" vertical="center"/>
    </xf>
    <xf numFmtId="0" fontId="1" fillId="9" borderId="37" xfId="0" applyNumberFormat="1" applyFont="1" applyFill="1" applyBorder="1" applyAlignment="1" applyProtection="1">
      <alignment vertical="center"/>
    </xf>
    <xf numFmtId="0" fontId="1" fillId="9" borderId="38" xfId="0" applyNumberFormat="1" applyFont="1" applyFill="1" applyBorder="1" applyAlignment="1" applyProtection="1">
      <alignment vertical="center"/>
    </xf>
    <xf numFmtId="38" fontId="1" fillId="6" borderId="39" xfId="0" applyNumberFormat="1" applyFont="1" applyFill="1" applyBorder="1" applyAlignment="1" applyProtection="1">
      <alignment horizontal="center" vertical="center"/>
    </xf>
    <xf numFmtId="171" fontId="1" fillId="6" borderId="40" xfId="0" applyNumberFormat="1" applyFont="1" applyFill="1" applyBorder="1" applyAlignment="1" applyProtection="1">
      <alignment horizontal="right" vertical="center"/>
    </xf>
    <xf numFmtId="171" fontId="1" fillId="6" borderId="41" xfId="0" applyNumberFormat="1" applyFont="1" applyFill="1" applyBorder="1" applyAlignment="1" applyProtection="1">
      <alignment horizontal="right" vertical="center"/>
    </xf>
    <xf numFmtId="171" fontId="1" fillId="6" borderId="42" xfId="0" applyNumberFormat="1" applyFont="1" applyFill="1" applyBorder="1" applyAlignment="1" applyProtection="1">
      <alignment horizontal="right" vertical="center"/>
    </xf>
    <xf numFmtId="171" fontId="1" fillId="6" borderId="43" xfId="0" applyNumberFormat="1" applyFont="1" applyFill="1" applyBorder="1" applyAlignment="1" applyProtection="1">
      <alignment horizontal="right" vertical="center"/>
    </xf>
    <xf numFmtId="0" fontId="1" fillId="6" borderId="51" xfId="0" applyFont="1" applyFill="1" applyBorder="1" applyAlignment="1" applyProtection="1">
      <alignment horizontal="center" vertical="center" wrapText="1"/>
    </xf>
    <xf numFmtId="168" fontId="1" fillId="0" borderId="0" xfId="0" applyNumberFormat="1" applyFont="1" applyFill="1" applyBorder="1" applyAlignment="1" applyProtection="1">
      <alignment horizontal="center" vertical="center"/>
    </xf>
    <xf numFmtId="16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170" fontId="1" fillId="0" borderId="0" xfId="0" applyNumberFormat="1" applyFont="1" applyBorder="1" applyAlignment="1" applyProtection="1">
      <alignment horizontal="right" vertical="center"/>
    </xf>
    <xf numFmtId="170" fontId="1" fillId="0" borderId="0" xfId="0" applyNumberFormat="1" applyFont="1" applyBorder="1" applyAlignment="1" applyProtection="1">
      <alignment horizontal="right" vertical="center"/>
      <protection locked="0"/>
    </xf>
    <xf numFmtId="165" fontId="1" fillId="0" borderId="0" xfId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165" fontId="1" fillId="10" borderId="0" xfId="1" applyFont="1" applyFill="1" applyBorder="1" applyAlignment="1" applyProtection="1">
      <alignment horizontal="right" vertical="center"/>
    </xf>
    <xf numFmtId="4" fontId="1" fillId="11" borderId="0" xfId="0" applyNumberFormat="1" applyFont="1" applyFill="1" applyBorder="1" applyAlignment="1" applyProtection="1">
      <alignment vertical="center"/>
      <protection locked="0"/>
    </xf>
    <xf numFmtId="0" fontId="1" fillId="5" borderId="53" xfId="0" applyFont="1" applyFill="1" applyBorder="1" applyAlignment="1" applyProtection="1">
      <alignment vertical="center"/>
    </xf>
    <xf numFmtId="43" fontId="2" fillId="3" borderId="5" xfId="1" applyNumberFormat="1" applyFont="1" applyFill="1" applyBorder="1" applyAlignment="1" applyProtection="1">
      <alignment horizontal="right" vertical="center"/>
    </xf>
    <xf numFmtId="172" fontId="2" fillId="0" borderId="0" xfId="0" applyNumberFormat="1" applyFont="1" applyAlignment="1" applyProtection="1">
      <alignment vertical="center"/>
    </xf>
    <xf numFmtId="43" fontId="2" fillId="2" borderId="5" xfId="1" applyNumberFormat="1" applyFont="1" applyFill="1" applyBorder="1" applyAlignment="1" applyProtection="1">
      <alignment horizontal="right" vertical="center"/>
      <protection locked="0"/>
    </xf>
    <xf numFmtId="39" fontId="1" fillId="2" borderId="5" xfId="1" applyNumberFormat="1" applyFont="1" applyFill="1" applyBorder="1" applyAlignment="1" applyProtection="1">
      <alignment horizontal="right" vertical="center"/>
      <protection locked="0"/>
    </xf>
    <xf numFmtId="43" fontId="2" fillId="4" borderId="10" xfId="0" applyNumberFormat="1" applyFont="1" applyFill="1" applyBorder="1" applyAlignment="1" applyProtection="1">
      <alignment vertical="center"/>
    </xf>
    <xf numFmtId="0" fontId="11" fillId="5" borderId="0" xfId="0" applyNumberFormat="1" applyFont="1" applyFill="1" applyBorder="1" applyAlignment="1" applyProtection="1">
      <alignment vertical="center"/>
    </xf>
    <xf numFmtId="167" fontId="1" fillId="2" borderId="8" xfId="1" applyNumberFormat="1" applyFont="1" applyFill="1" applyBorder="1" applyAlignment="1" applyProtection="1">
      <alignment horizontal="right" vertical="center"/>
      <protection locked="0"/>
    </xf>
    <xf numFmtId="38" fontId="1" fillId="6" borderId="58" xfId="0" applyNumberFormat="1" applyFont="1" applyFill="1" applyBorder="1" applyAlignment="1" applyProtection="1">
      <alignment horizontal="center" vertical="center"/>
    </xf>
    <xf numFmtId="4" fontId="1" fillId="6" borderId="59" xfId="0" applyNumberFormat="1" applyFont="1" applyFill="1" applyBorder="1" applyAlignment="1" applyProtection="1">
      <alignment horizontal="right" vertical="center"/>
    </xf>
    <xf numFmtId="4" fontId="1" fillId="6" borderId="13" xfId="0" applyNumberFormat="1" applyFont="1" applyFill="1" applyBorder="1" applyAlignment="1" applyProtection="1">
      <alignment horizontal="right" vertical="center"/>
    </xf>
    <xf numFmtId="4" fontId="1" fillId="6" borderId="14" xfId="0" applyNumberFormat="1" applyFont="1" applyFill="1" applyBorder="1" applyAlignment="1" applyProtection="1">
      <alignment horizontal="right" vertical="center"/>
    </xf>
    <xf numFmtId="4" fontId="1" fillId="6" borderId="15" xfId="0" applyNumberFormat="1" applyFont="1" applyFill="1" applyBorder="1" applyAlignment="1" applyProtection="1">
      <alignment horizontal="right" vertical="center"/>
    </xf>
    <xf numFmtId="4" fontId="1" fillId="6" borderId="16" xfId="0" applyNumberFormat="1" applyFont="1" applyFill="1" applyBorder="1" applyAlignment="1" applyProtection="1">
      <alignment horizontal="right" vertical="center"/>
    </xf>
    <xf numFmtId="0" fontId="1" fillId="6" borderId="69" xfId="0" applyFont="1" applyFill="1" applyBorder="1" applyAlignment="1" applyProtection="1">
      <alignment horizontal="center" vertical="center" wrapText="1"/>
    </xf>
    <xf numFmtId="169" fontId="1" fillId="0" borderId="26" xfId="0" applyNumberFormat="1" applyFont="1" applyBorder="1" applyAlignment="1" applyProtection="1">
      <alignment horizontal="center" vertical="center"/>
      <protection locked="0"/>
    </xf>
    <xf numFmtId="49" fontId="1" fillId="0" borderId="27" xfId="0" applyNumberFormat="1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vertical="center"/>
      <protection locked="0"/>
    </xf>
    <xf numFmtId="38" fontId="1" fillId="0" borderId="72" xfId="0" applyNumberFormat="1" applyFont="1" applyBorder="1" applyAlignment="1" applyProtection="1">
      <alignment horizontal="center" vertical="center"/>
      <protection locked="0"/>
    </xf>
    <xf numFmtId="170" fontId="1" fillId="0" borderId="73" xfId="0" applyNumberFormat="1" applyFont="1" applyBorder="1" applyAlignment="1" applyProtection="1">
      <alignment horizontal="right" vertical="center"/>
    </xf>
    <xf numFmtId="170" fontId="1" fillId="0" borderId="30" xfId="0" applyNumberFormat="1" applyFont="1" applyBorder="1" applyAlignment="1" applyProtection="1">
      <alignment horizontal="right" vertical="center"/>
      <protection locked="0"/>
    </xf>
    <xf numFmtId="170" fontId="1" fillId="0" borderId="74" xfId="0" applyNumberFormat="1" applyFont="1" applyBorder="1" applyAlignment="1" applyProtection="1">
      <alignment horizontal="right" vertical="center"/>
      <protection locked="0"/>
    </xf>
    <xf numFmtId="0" fontId="2" fillId="0" borderId="75" xfId="0" applyFont="1" applyBorder="1" applyAlignment="1" applyProtection="1">
      <alignment horizontal="right" vertical="center" wrapText="1"/>
    </xf>
    <xf numFmtId="169" fontId="1" fillId="0" borderId="27" xfId="0" applyNumberFormat="1" applyFont="1" applyBorder="1" applyAlignment="1" applyProtection="1">
      <alignment horizontal="center" vertical="center"/>
      <protection locked="0"/>
    </xf>
    <xf numFmtId="38" fontId="1" fillId="0" borderId="76" xfId="0" applyNumberFormat="1" applyFont="1" applyBorder="1" applyAlignment="1" applyProtection="1">
      <alignment horizontal="center" vertical="center"/>
      <protection locked="0"/>
    </xf>
    <xf numFmtId="4" fontId="1" fillId="2" borderId="33" xfId="0" applyNumberFormat="1" applyFont="1" applyFill="1" applyBorder="1" applyAlignment="1" applyProtection="1">
      <alignment vertical="center"/>
      <protection locked="0"/>
    </xf>
    <xf numFmtId="40" fontId="2" fillId="0" borderId="75" xfId="0" applyNumberFormat="1" applyFont="1" applyBorder="1" applyAlignment="1" applyProtection="1">
      <alignment vertical="center"/>
    </xf>
    <xf numFmtId="0" fontId="2" fillId="0" borderId="75" xfId="0" applyFont="1" applyBorder="1" applyAlignment="1" applyProtection="1">
      <alignment vertical="center"/>
    </xf>
    <xf numFmtId="0" fontId="2" fillId="0" borderId="75" xfId="0" applyFont="1" applyBorder="1" applyAlignment="1" applyProtection="1">
      <alignment horizontal="right" vertical="center"/>
    </xf>
    <xf numFmtId="0" fontId="1" fillId="0" borderId="77" xfId="0" applyFont="1" applyBorder="1" applyAlignment="1" applyProtection="1">
      <alignment horizontal="left" vertical="center"/>
      <protection locked="0"/>
    </xf>
    <xf numFmtId="168" fontId="1" fillId="5" borderId="0" xfId="0" applyNumberFormat="1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 applyProtection="1">
      <alignment vertical="center"/>
      <protection locked="0"/>
    </xf>
    <xf numFmtId="38" fontId="1" fillId="5" borderId="0" xfId="0" applyNumberFormat="1" applyFont="1" applyFill="1" applyBorder="1" applyAlignment="1" applyProtection="1">
      <alignment horizontal="center" vertical="center"/>
      <protection locked="0"/>
    </xf>
    <xf numFmtId="165" fontId="1" fillId="5" borderId="0" xfId="1" applyFont="1" applyFill="1" applyBorder="1" applyAlignment="1" applyProtection="1">
      <alignment horizontal="right" vertical="center"/>
    </xf>
    <xf numFmtId="4" fontId="1" fillId="5" borderId="0" xfId="0" applyNumberFormat="1" applyFont="1" applyFill="1" applyBorder="1" applyAlignment="1" applyProtection="1">
      <alignment vertical="center"/>
      <protection locked="0"/>
    </xf>
    <xf numFmtId="169" fontId="12" fillId="0" borderId="27" xfId="0" applyNumberFormat="1" applyFont="1" applyBorder="1" applyAlignment="1" applyProtection="1">
      <alignment horizontal="center" vertical="center"/>
      <protection locked="0"/>
    </xf>
    <xf numFmtId="49" fontId="12" fillId="0" borderId="27" xfId="0" applyNumberFormat="1" applyFont="1" applyBorder="1" applyAlignment="1" applyProtection="1">
      <alignment horizontal="left" vertical="center"/>
      <protection locked="0"/>
    </xf>
    <xf numFmtId="0" fontId="12" fillId="0" borderId="77" xfId="0" applyFont="1" applyBorder="1" applyAlignment="1" applyProtection="1">
      <alignment horizontal="left" vertical="center"/>
      <protection locked="0"/>
    </xf>
    <xf numFmtId="0" fontId="12" fillId="0" borderId="28" xfId="0" applyFont="1" applyBorder="1" applyAlignment="1" applyProtection="1">
      <alignment horizontal="left" vertical="center"/>
      <protection locked="0"/>
    </xf>
    <xf numFmtId="0" fontId="12" fillId="0" borderId="28" xfId="0" applyFont="1" applyBorder="1" applyAlignment="1" applyProtection="1">
      <alignment vertical="center"/>
      <protection locked="0"/>
    </xf>
    <xf numFmtId="38" fontId="12" fillId="0" borderId="76" xfId="0" applyNumberFormat="1" applyFont="1" applyBorder="1" applyAlignment="1" applyProtection="1">
      <alignment horizontal="center" vertical="center"/>
      <protection locked="0"/>
    </xf>
    <xf numFmtId="170" fontId="12" fillId="0" borderId="73" xfId="0" applyNumberFormat="1" applyFont="1" applyBorder="1" applyAlignment="1" applyProtection="1">
      <alignment horizontal="right" vertical="center"/>
    </xf>
    <xf numFmtId="170" fontId="12" fillId="0" borderId="31" xfId="0" applyNumberFormat="1" applyFont="1" applyBorder="1" applyAlignment="1" applyProtection="1">
      <alignment horizontal="right" vertical="center"/>
      <protection locked="0"/>
    </xf>
    <xf numFmtId="170" fontId="12" fillId="0" borderId="27" xfId="0" applyNumberFormat="1" applyFont="1" applyBorder="1" applyAlignment="1" applyProtection="1">
      <alignment horizontal="right" vertical="center"/>
      <protection locked="0"/>
    </xf>
    <xf numFmtId="170" fontId="12" fillId="0" borderId="30" xfId="0" applyNumberFormat="1" applyFont="1" applyBorder="1" applyAlignment="1" applyProtection="1">
      <alignment horizontal="right" vertical="center"/>
      <protection locked="0"/>
    </xf>
    <xf numFmtId="170" fontId="12" fillId="0" borderId="32" xfId="0" applyNumberFormat="1" applyFont="1" applyBorder="1" applyAlignment="1" applyProtection="1">
      <alignment horizontal="right" vertical="center"/>
      <protection locked="0"/>
    </xf>
    <xf numFmtId="170" fontId="12" fillId="0" borderId="74" xfId="0" applyNumberFormat="1" applyFont="1" applyBorder="1" applyAlignment="1" applyProtection="1">
      <alignment horizontal="right" vertical="center"/>
      <protection locked="0"/>
    </xf>
    <xf numFmtId="165" fontId="12" fillId="3" borderId="33" xfId="1" applyFont="1" applyFill="1" applyBorder="1" applyAlignment="1" applyProtection="1">
      <alignment horizontal="right" vertical="center"/>
    </xf>
    <xf numFmtId="4" fontId="12" fillId="2" borderId="33" xfId="0" applyNumberFormat="1" applyFont="1" applyFill="1" applyBorder="1" applyAlignment="1" applyProtection="1">
      <alignment vertical="center"/>
      <protection locked="0"/>
    </xf>
    <xf numFmtId="0" fontId="12" fillId="0" borderId="29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75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horizontal="center" vertical="center" textRotation="180"/>
    </xf>
    <xf numFmtId="0" fontId="1" fillId="6" borderId="19" xfId="0" applyFont="1" applyFill="1" applyBorder="1" applyAlignment="1" applyProtection="1">
      <alignment horizontal="center" vertical="center" wrapText="1"/>
    </xf>
    <xf numFmtId="0" fontId="1" fillId="6" borderId="52" xfId="0" applyFont="1" applyFill="1" applyBorder="1" applyAlignment="1" applyProtection="1">
      <alignment horizontal="center" vertical="center" wrapText="1"/>
    </xf>
    <xf numFmtId="0" fontId="1" fillId="6" borderId="49" xfId="0" applyFont="1" applyFill="1" applyBorder="1" applyAlignment="1" applyProtection="1">
      <alignment horizontal="center" vertical="center" wrapText="1"/>
    </xf>
    <xf numFmtId="0" fontId="1" fillId="6" borderId="47" xfId="0" applyFont="1" applyFill="1" applyBorder="1" applyAlignment="1" applyProtection="1">
      <alignment horizontal="center" vertical="center" wrapText="1"/>
    </xf>
    <xf numFmtId="0" fontId="2" fillId="4" borderId="9" xfId="0" applyNumberFormat="1" applyFont="1" applyFill="1" applyBorder="1" applyAlignment="1" applyProtection="1">
      <alignment horizontal="center" vertical="center"/>
    </xf>
    <xf numFmtId="0" fontId="2" fillId="8" borderId="11" xfId="0" applyFont="1" applyFill="1" applyBorder="1" applyAlignment="1" applyProtection="1">
      <alignment horizontal="center" vertical="center"/>
    </xf>
    <xf numFmtId="0" fontId="2" fillId="8" borderId="12" xfId="0" applyFont="1" applyFill="1" applyBorder="1" applyAlignment="1" applyProtection="1">
      <alignment horizontal="center" vertical="center"/>
    </xf>
    <xf numFmtId="0" fontId="1" fillId="6" borderId="44" xfId="0" applyFont="1" applyFill="1" applyBorder="1" applyAlignment="1" applyProtection="1">
      <alignment horizontal="center" vertical="center" wrapText="1"/>
    </xf>
    <xf numFmtId="0" fontId="1" fillId="6" borderId="17" xfId="0" applyFont="1" applyFill="1" applyBorder="1" applyAlignment="1" applyProtection="1">
      <alignment horizontal="center" vertical="center" wrapText="1"/>
    </xf>
    <xf numFmtId="0" fontId="1" fillId="6" borderId="20" xfId="0" applyFont="1" applyFill="1" applyBorder="1" applyAlignment="1" applyProtection="1">
      <alignment horizontal="center" vertical="center" wrapText="1"/>
    </xf>
    <xf numFmtId="0" fontId="1" fillId="6" borderId="24" xfId="0" applyFont="1" applyFill="1" applyBorder="1" applyAlignment="1" applyProtection="1">
      <alignment horizontal="center" vertical="center" wrapText="1"/>
    </xf>
    <xf numFmtId="0" fontId="1" fillId="6" borderId="23" xfId="0" applyFont="1" applyFill="1" applyBorder="1" applyAlignment="1" applyProtection="1">
      <alignment horizontal="center" vertical="center" wrapText="1"/>
    </xf>
    <xf numFmtId="0" fontId="1" fillId="6" borderId="48" xfId="0" applyFont="1" applyFill="1" applyBorder="1" applyAlignment="1" applyProtection="1">
      <alignment horizontal="center" vertical="center" wrapText="1"/>
    </xf>
    <xf numFmtId="0" fontId="1" fillId="6" borderId="45" xfId="0" applyFont="1" applyFill="1" applyBorder="1" applyAlignment="1" applyProtection="1">
      <alignment horizontal="center" vertical="center" wrapText="1"/>
    </xf>
    <xf numFmtId="0" fontId="1" fillId="6" borderId="46" xfId="0" applyFont="1" applyFill="1" applyBorder="1" applyAlignment="1" applyProtection="1">
      <alignment horizontal="center" vertical="center" wrapText="1"/>
    </xf>
    <xf numFmtId="0" fontId="2" fillId="3" borderId="47" xfId="0" applyFont="1" applyFill="1" applyBorder="1" applyAlignment="1" applyProtection="1">
      <alignment horizontal="center" vertical="center" wrapText="1"/>
    </xf>
    <xf numFmtId="0" fontId="2" fillId="3" borderId="50" xfId="0" applyFont="1" applyFill="1" applyBorder="1" applyAlignment="1" applyProtection="1">
      <alignment horizontal="center" vertical="center" wrapText="1"/>
    </xf>
    <xf numFmtId="4" fontId="1" fillId="0" borderId="24" xfId="0" applyNumberFormat="1" applyFont="1" applyBorder="1" applyAlignment="1" applyProtection="1">
      <alignment horizontal="center" vertical="center" wrapText="1"/>
    </xf>
    <xf numFmtId="4" fontId="1" fillId="0" borderId="16" xfId="0" applyNumberFormat="1" applyFont="1" applyBorder="1" applyAlignment="1" applyProtection="1">
      <alignment horizontal="center" vertical="center" wrapText="1"/>
    </xf>
    <xf numFmtId="0" fontId="1" fillId="7" borderId="21" xfId="0" applyNumberFormat="1" applyFont="1" applyFill="1" applyBorder="1" applyAlignment="1" applyProtection="1">
      <alignment horizontal="center" vertical="center"/>
    </xf>
    <xf numFmtId="0" fontId="1" fillId="7" borderId="15" xfId="0" applyNumberFormat="1" applyFont="1" applyFill="1" applyBorder="1" applyAlignment="1" applyProtection="1">
      <alignment horizontal="center" vertical="center"/>
    </xf>
    <xf numFmtId="0" fontId="2" fillId="8" borderId="22" xfId="0" applyFont="1" applyFill="1" applyBorder="1" applyAlignment="1" applyProtection="1">
      <alignment horizontal="center" vertical="center"/>
    </xf>
    <xf numFmtId="0" fontId="2" fillId="8" borderId="13" xfId="0" applyFont="1" applyFill="1" applyBorder="1" applyAlignment="1" applyProtection="1">
      <alignment horizontal="center" vertical="center"/>
    </xf>
    <xf numFmtId="0" fontId="2" fillId="8" borderId="13" xfId="0" applyFont="1" applyFill="1" applyBorder="1" applyAlignment="1" applyProtection="1">
      <alignment horizontal="center" vertical="center" wrapText="1"/>
    </xf>
    <xf numFmtId="0" fontId="2" fillId="8" borderId="14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</xf>
    <xf numFmtId="0" fontId="1" fillId="12" borderId="54" xfId="0" applyNumberFormat="1" applyFont="1" applyFill="1" applyBorder="1" applyAlignment="1" applyProtection="1">
      <alignment horizontal="center" vertical="center"/>
    </xf>
    <xf numFmtId="0" fontId="1" fillId="12" borderId="55" xfId="0" applyNumberFormat="1" applyFont="1" applyFill="1" applyBorder="1" applyAlignment="1" applyProtection="1">
      <alignment horizontal="center" vertical="center"/>
    </xf>
    <xf numFmtId="0" fontId="1" fillId="12" borderId="56" xfId="0" applyNumberFormat="1" applyFont="1" applyFill="1" applyBorder="1" applyAlignment="1" applyProtection="1">
      <alignment horizontal="center" vertical="center"/>
    </xf>
    <xf numFmtId="38" fontId="1" fillId="6" borderId="57" xfId="0" applyNumberFormat="1" applyFont="1" applyFill="1" applyBorder="1" applyAlignment="1" applyProtection="1">
      <alignment horizontal="center" vertical="center"/>
    </xf>
    <xf numFmtId="38" fontId="1" fillId="6" borderId="12" xfId="0" applyNumberFormat="1" applyFont="1" applyFill="1" applyBorder="1" applyAlignment="1" applyProtection="1">
      <alignment horizontal="center" vertical="center"/>
    </xf>
    <xf numFmtId="0" fontId="2" fillId="8" borderId="59" xfId="0" applyFont="1" applyFill="1" applyBorder="1" applyAlignment="1" applyProtection="1">
      <alignment horizontal="center" vertical="center" wrapText="1"/>
    </xf>
    <xf numFmtId="0" fontId="2" fillId="8" borderId="59" xfId="0" applyFont="1" applyFill="1" applyBorder="1" applyAlignment="1" applyProtection="1">
      <alignment horizontal="center" vertical="center"/>
    </xf>
    <xf numFmtId="0" fontId="2" fillId="8" borderId="48" xfId="0" applyFont="1" applyFill="1" applyBorder="1" applyAlignment="1" applyProtection="1">
      <alignment horizontal="center" vertical="center" wrapText="1"/>
    </xf>
    <xf numFmtId="0" fontId="1" fillId="6" borderId="60" xfId="0" applyFont="1" applyFill="1" applyBorder="1" applyAlignment="1" applyProtection="1">
      <alignment horizontal="center" vertical="center" wrapText="1"/>
    </xf>
    <xf numFmtId="0" fontId="1" fillId="6" borderId="65" xfId="0" applyFont="1" applyFill="1" applyBorder="1" applyAlignment="1" applyProtection="1">
      <alignment horizontal="center" vertical="center" wrapText="1"/>
    </xf>
    <xf numFmtId="0" fontId="1" fillId="6" borderId="61" xfId="0" applyFont="1" applyFill="1" applyBorder="1" applyAlignment="1" applyProtection="1">
      <alignment horizontal="center" vertical="center" wrapText="1"/>
    </xf>
    <xf numFmtId="0" fontId="1" fillId="6" borderId="62" xfId="0" applyFont="1" applyFill="1" applyBorder="1" applyAlignment="1" applyProtection="1">
      <alignment horizontal="center" vertical="center" wrapText="1"/>
    </xf>
    <xf numFmtId="0" fontId="1" fillId="6" borderId="63" xfId="0" applyFont="1" applyFill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2" fillId="0" borderId="68" xfId="0" applyFont="1" applyBorder="1" applyAlignment="1" applyProtection="1">
      <alignment horizontal="center" vertical="center" wrapText="1"/>
    </xf>
    <xf numFmtId="0" fontId="2" fillId="0" borderId="71" xfId="0" applyFont="1" applyBorder="1" applyAlignment="1" applyProtection="1">
      <alignment horizontal="center" vertical="center" wrapText="1"/>
    </xf>
    <xf numFmtId="0" fontId="1" fillId="6" borderId="66" xfId="0" applyFont="1" applyFill="1" applyBorder="1" applyAlignment="1" applyProtection="1">
      <alignment horizontal="center" vertical="center" wrapText="1"/>
    </xf>
    <xf numFmtId="0" fontId="1" fillId="6" borderId="70" xfId="0" applyFont="1" applyFill="1" applyBorder="1" applyAlignment="1" applyProtection="1">
      <alignment horizontal="center" vertical="center" wrapText="1"/>
    </xf>
    <xf numFmtId="0" fontId="1" fillId="6" borderId="67" xfId="0" applyFont="1" applyFill="1" applyBorder="1" applyAlignment="1" applyProtection="1">
      <alignment horizontal="center" vertical="center" wrapText="1"/>
    </xf>
  </cellXfs>
  <cellStyles count="2">
    <cellStyle name="Euro" xfId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view="pageBreakPreview" topLeftCell="C1" zoomScale="60" zoomScaleNormal="60" workbookViewId="0">
      <selection activeCell="P11" sqref="P11"/>
    </sheetView>
  </sheetViews>
  <sheetFormatPr defaultRowHeight="18.75"/>
  <cols>
    <col min="1" max="1" width="6.7109375" style="44" customWidth="1"/>
    <col min="2" max="2" width="19.42578125" style="16" customWidth="1"/>
    <col min="3" max="3" width="21.85546875" style="16" bestFit="1" customWidth="1"/>
    <col min="4" max="4" width="45.42578125" style="16" customWidth="1"/>
    <col min="5" max="5" width="28.7109375" style="16" customWidth="1"/>
    <col min="6" max="6" width="39.42578125" style="16" customWidth="1"/>
    <col min="7" max="7" width="30.5703125" style="16" customWidth="1"/>
    <col min="8" max="8" width="41.140625" style="16" customWidth="1"/>
    <col min="9" max="10" width="26.42578125" style="16" customWidth="1"/>
    <col min="11" max="11" width="19.85546875" style="16" customWidth="1"/>
    <col min="12" max="12" width="22.140625" style="16" customWidth="1"/>
    <col min="13" max="13" width="25.5703125" style="16" customWidth="1"/>
    <col min="14" max="17" width="19.85546875" style="16" customWidth="1"/>
    <col min="18" max="18" width="19.85546875" style="5" customWidth="1"/>
    <col min="19" max="19" width="8.5703125" style="16" customWidth="1"/>
    <col min="20" max="16384" width="9.140625" style="16"/>
  </cols>
  <sheetData>
    <row r="1" spans="1:19" s="4" customFormat="1" ht="60.75" customHeight="1">
      <c r="A1" s="1"/>
      <c r="B1" s="154" t="s">
        <v>0</v>
      </c>
      <c r="C1" s="154"/>
      <c r="D1" s="154"/>
      <c r="E1" s="155" t="s">
        <v>1</v>
      </c>
      <c r="F1" s="155"/>
      <c r="G1" s="2">
        <v>42095</v>
      </c>
      <c r="H1" s="3" t="s">
        <v>49</v>
      </c>
      <c r="L1" s="4" t="s">
        <v>2</v>
      </c>
      <c r="M1" s="5">
        <f>+P1-N7</f>
        <v>0</v>
      </c>
      <c r="N1" s="6" t="s">
        <v>3</v>
      </c>
      <c r="O1" s="7"/>
      <c r="P1" s="47">
        <f>SUM(N7)</f>
        <v>49</v>
      </c>
      <c r="Q1" s="5" t="s">
        <v>4</v>
      </c>
    </row>
    <row r="2" spans="1:19" s="4" customFormat="1" ht="35.25" customHeight="1">
      <c r="A2" s="1"/>
      <c r="B2" s="156" t="s">
        <v>5</v>
      </c>
      <c r="C2" s="156"/>
      <c r="D2" s="156"/>
      <c r="E2" s="155"/>
      <c r="F2" s="155"/>
      <c r="G2" s="8"/>
      <c r="H2" s="8"/>
      <c r="N2" s="9" t="s">
        <v>6</v>
      </c>
      <c r="O2" s="10"/>
      <c r="P2" s="48"/>
      <c r="Q2" s="5" t="s">
        <v>7</v>
      </c>
    </row>
    <row r="3" spans="1:19" s="4" customFormat="1" ht="35.25" customHeight="1">
      <c r="A3" s="1"/>
      <c r="B3" s="156" t="s">
        <v>8</v>
      </c>
      <c r="C3" s="156"/>
      <c r="D3" s="156"/>
      <c r="E3" s="155" t="s">
        <v>4</v>
      </c>
      <c r="F3" s="155"/>
      <c r="N3" s="9" t="s">
        <v>9</v>
      </c>
      <c r="O3" s="10"/>
      <c r="P3" s="48">
        <f>+O7</f>
        <v>49</v>
      </c>
      <c r="Q3" s="11"/>
      <c r="R3" s="14"/>
    </row>
    <row r="4" spans="1:19" s="4" customFormat="1" ht="35.25" customHeight="1" thickBot="1">
      <c r="A4" s="1"/>
      <c r="E4" s="14"/>
      <c r="F4" s="14"/>
      <c r="G4" s="9" t="s">
        <v>10</v>
      </c>
      <c r="H4" s="49">
        <v>1</v>
      </c>
      <c r="I4" s="15"/>
      <c r="J4" s="15"/>
      <c r="K4" s="15"/>
      <c r="L4" s="16"/>
      <c r="M4" s="16"/>
      <c r="N4" s="12" t="s">
        <v>11</v>
      </c>
      <c r="O4" s="13"/>
      <c r="P4" s="17"/>
      <c r="Q4" s="11"/>
      <c r="R4" s="14"/>
    </row>
    <row r="5" spans="1:19" s="4" customFormat="1" ht="33" customHeight="1" thickTop="1" thickBot="1">
      <c r="A5" s="1"/>
      <c r="B5" s="18" t="s">
        <v>12</v>
      </c>
      <c r="C5" s="50"/>
      <c r="D5" s="19"/>
      <c r="E5" s="20">
        <v>1</v>
      </c>
      <c r="F5" s="14"/>
      <c r="G5" s="9" t="s">
        <v>13</v>
      </c>
      <c r="H5" s="49">
        <v>1.6919999999999999</v>
      </c>
      <c r="N5" s="133" t="s">
        <v>14</v>
      </c>
      <c r="O5" s="133"/>
      <c r="P5" s="51">
        <f>P1-P2-P3-P4</f>
        <v>0</v>
      </c>
      <c r="Q5" s="11"/>
      <c r="R5" s="14"/>
    </row>
    <row r="6" spans="1:19" s="4" customFormat="1" ht="31.5" customHeight="1" thickTop="1" thickBot="1">
      <c r="A6" s="1"/>
      <c r="B6" s="52" t="s">
        <v>34</v>
      </c>
      <c r="C6" s="52"/>
      <c r="D6" s="52"/>
      <c r="E6" s="14"/>
      <c r="F6" s="14"/>
      <c r="G6" s="9" t="s">
        <v>15</v>
      </c>
      <c r="H6" s="53">
        <v>11.11</v>
      </c>
      <c r="R6" s="11"/>
      <c r="S6" s="14"/>
    </row>
    <row r="7" spans="1:19" s="4" customFormat="1" ht="27" customHeight="1" thickBot="1">
      <c r="A7" s="54"/>
      <c r="B7" s="55"/>
      <c r="C7" s="55"/>
      <c r="D7" s="56" t="s">
        <v>35</v>
      </c>
      <c r="E7" s="134" t="s">
        <v>16</v>
      </c>
      <c r="F7" s="135"/>
      <c r="G7" s="57">
        <f>SUM(G11:G18)</f>
        <v>0</v>
      </c>
      <c r="H7" s="57">
        <f>SUM(H11:H18)</f>
        <v>0</v>
      </c>
      <c r="I7" s="58">
        <f>SUM(I11:I18)</f>
        <v>0</v>
      </c>
      <c r="J7" s="59">
        <f>SUM(J11:J18)</f>
        <v>0</v>
      </c>
      <c r="K7" s="60">
        <f>SUM(K11:K19)</f>
        <v>0</v>
      </c>
      <c r="L7" s="60">
        <f>SUM(L11:L18)</f>
        <v>0</v>
      </c>
      <c r="M7" s="60">
        <f>SUM(M11:M18)</f>
        <v>49</v>
      </c>
      <c r="N7" s="60">
        <f>SUM(N11:N18)</f>
        <v>49</v>
      </c>
      <c r="O7" s="61">
        <f>SUM(O11:O18)</f>
        <v>49</v>
      </c>
      <c r="P7" s="11">
        <f>+N7-SUM(I7:M7)</f>
        <v>0</v>
      </c>
    </row>
    <row r="8" spans="1:19" ht="36" customHeight="1" thickTop="1" thickBot="1">
      <c r="A8" s="148"/>
      <c r="B8" s="45"/>
      <c r="C8" s="150" t="s">
        <v>18</v>
      </c>
      <c r="D8" s="152" t="s">
        <v>19</v>
      </c>
      <c r="E8" s="151" t="s">
        <v>36</v>
      </c>
      <c r="F8" s="153" t="s">
        <v>37</v>
      </c>
      <c r="G8" s="136" t="s">
        <v>20</v>
      </c>
      <c r="H8" s="137" t="s">
        <v>21</v>
      </c>
      <c r="I8" s="140" t="s">
        <v>22</v>
      </c>
      <c r="J8" s="140" t="s">
        <v>23</v>
      </c>
      <c r="K8" s="140" t="s">
        <v>24</v>
      </c>
      <c r="L8" s="142" t="s">
        <v>38</v>
      </c>
      <c r="M8" s="143"/>
      <c r="N8" s="144" t="s">
        <v>25</v>
      </c>
      <c r="O8" s="146" t="s">
        <v>26</v>
      </c>
      <c r="P8" s="128" t="s">
        <v>27</v>
      </c>
      <c r="R8" s="16"/>
    </row>
    <row r="9" spans="1:19" ht="36" customHeight="1" thickTop="1" thickBot="1">
      <c r="A9" s="149"/>
      <c r="B9" s="45" t="s">
        <v>17</v>
      </c>
      <c r="C9" s="151"/>
      <c r="D9" s="151"/>
      <c r="E9" s="151"/>
      <c r="F9" s="153"/>
      <c r="G9" s="136"/>
      <c r="H9" s="138"/>
      <c r="I9" s="141" t="s">
        <v>22</v>
      </c>
      <c r="J9" s="141"/>
      <c r="K9" s="141" t="s">
        <v>39</v>
      </c>
      <c r="L9" s="129" t="s">
        <v>28</v>
      </c>
      <c r="M9" s="131" t="s">
        <v>29</v>
      </c>
      <c r="N9" s="145"/>
      <c r="O9" s="147"/>
      <c r="P9" s="128"/>
      <c r="R9" s="16"/>
    </row>
    <row r="10" spans="1:19" ht="37.5" customHeight="1" thickTop="1" thickBot="1">
      <c r="A10" s="149"/>
      <c r="B10" s="46"/>
      <c r="C10" s="151"/>
      <c r="D10" s="151"/>
      <c r="E10" s="151"/>
      <c r="F10" s="153"/>
      <c r="G10" s="62" t="s">
        <v>30</v>
      </c>
      <c r="H10" s="139"/>
      <c r="I10" s="141"/>
      <c r="J10" s="141"/>
      <c r="K10" s="141"/>
      <c r="L10" s="130"/>
      <c r="M10" s="132"/>
      <c r="N10" s="145"/>
      <c r="O10" s="147"/>
      <c r="P10" s="128"/>
      <c r="R10" s="16"/>
    </row>
    <row r="11" spans="1:19" ht="37.5" customHeight="1" thickTop="1">
      <c r="A11" s="21">
        <v>1</v>
      </c>
      <c r="B11" s="22">
        <v>42102</v>
      </c>
      <c r="C11" s="23" t="s">
        <v>50</v>
      </c>
      <c r="D11" s="24" t="s">
        <v>41</v>
      </c>
      <c r="E11" s="25" t="s">
        <v>51</v>
      </c>
      <c r="F11" s="25"/>
      <c r="G11" s="26"/>
      <c r="H11" s="27"/>
      <c r="I11" s="28"/>
      <c r="J11" s="28"/>
      <c r="K11" s="29"/>
      <c r="L11" s="30"/>
      <c r="M11" s="31">
        <v>49</v>
      </c>
      <c r="N11" s="32">
        <f t="shared" ref="N11:N14" si="0">SUM(H11:M11)</f>
        <v>49</v>
      </c>
      <c r="O11" s="33">
        <v>49</v>
      </c>
      <c r="P11" s="34"/>
      <c r="R11" s="16"/>
    </row>
    <row r="12" spans="1:19" ht="37.5" customHeight="1">
      <c r="A12" s="35">
        <v>2</v>
      </c>
      <c r="B12" s="22"/>
      <c r="C12" s="24"/>
      <c r="D12" s="24"/>
      <c r="E12" s="25"/>
      <c r="F12" s="25"/>
      <c r="G12" s="26"/>
      <c r="H12" s="27"/>
      <c r="I12" s="28"/>
      <c r="J12" s="28"/>
      <c r="K12" s="29"/>
      <c r="L12" s="30"/>
      <c r="M12" s="31"/>
      <c r="N12" s="32">
        <f t="shared" si="0"/>
        <v>0</v>
      </c>
      <c r="O12" s="33"/>
      <c r="P12" s="34"/>
      <c r="R12" s="16"/>
    </row>
    <row r="13" spans="1:19" ht="37.5" customHeight="1">
      <c r="A13" s="21">
        <v>3</v>
      </c>
      <c r="B13" s="22"/>
      <c r="C13" s="24"/>
      <c r="D13" s="24"/>
      <c r="E13" s="25"/>
      <c r="F13" s="25"/>
      <c r="G13" s="26"/>
      <c r="H13" s="27"/>
      <c r="I13" s="28"/>
      <c r="J13" s="28"/>
      <c r="K13" s="29"/>
      <c r="L13" s="30"/>
      <c r="M13" s="31"/>
      <c r="N13" s="32">
        <f t="shared" si="0"/>
        <v>0</v>
      </c>
      <c r="O13" s="33"/>
      <c r="P13" s="34"/>
      <c r="R13" s="16"/>
    </row>
    <row r="14" spans="1:19" ht="37.5" customHeight="1">
      <c r="A14" s="35">
        <v>4</v>
      </c>
      <c r="B14" s="22"/>
      <c r="C14" s="24"/>
      <c r="D14" s="24"/>
      <c r="E14" s="25"/>
      <c r="F14" s="25"/>
      <c r="G14" s="26"/>
      <c r="H14" s="27"/>
      <c r="I14" s="28"/>
      <c r="J14" s="28"/>
      <c r="K14" s="29"/>
      <c r="L14" s="30"/>
      <c r="M14" s="31"/>
      <c r="N14" s="32">
        <f t="shared" si="0"/>
        <v>0</v>
      </c>
      <c r="O14" s="33"/>
      <c r="P14" s="34"/>
      <c r="R14" s="16"/>
    </row>
    <row r="15" spans="1:19" ht="37.5" customHeight="1">
      <c r="A15" s="21">
        <v>5</v>
      </c>
      <c r="B15" s="22"/>
      <c r="C15" s="24"/>
      <c r="D15" s="24"/>
      <c r="E15" s="25"/>
      <c r="F15" s="25"/>
      <c r="G15" s="26"/>
      <c r="H15" s="27"/>
      <c r="I15" s="28"/>
      <c r="J15" s="28"/>
      <c r="K15" s="29"/>
      <c r="L15" s="30"/>
      <c r="M15" s="31"/>
      <c r="N15" s="32">
        <f t="shared" ref="N15:N17" si="1">SUM(H15:M15)</f>
        <v>0</v>
      </c>
      <c r="O15" s="33"/>
      <c r="P15" s="34"/>
      <c r="R15" s="16"/>
    </row>
    <row r="16" spans="1:19" ht="37.5" customHeight="1">
      <c r="A16" s="35">
        <v>6</v>
      </c>
      <c r="B16" s="22"/>
      <c r="C16" s="24"/>
      <c r="D16" s="24"/>
      <c r="E16" s="25"/>
      <c r="F16" s="25"/>
      <c r="G16" s="26"/>
      <c r="H16" s="27"/>
      <c r="I16" s="28"/>
      <c r="J16" s="28"/>
      <c r="K16" s="29"/>
      <c r="L16" s="30"/>
      <c r="M16" s="31"/>
      <c r="N16" s="32">
        <f t="shared" si="1"/>
        <v>0</v>
      </c>
      <c r="O16" s="33"/>
      <c r="P16" s="34"/>
      <c r="R16" s="16"/>
    </row>
    <row r="17" spans="1:18" ht="37.5" customHeight="1">
      <c r="A17" s="21">
        <v>7</v>
      </c>
      <c r="B17" s="22"/>
      <c r="C17" s="24"/>
      <c r="D17" s="24"/>
      <c r="E17" s="25"/>
      <c r="F17" s="25"/>
      <c r="G17" s="26"/>
      <c r="H17" s="27"/>
      <c r="I17" s="28"/>
      <c r="J17" s="28"/>
      <c r="K17" s="29"/>
      <c r="L17" s="30"/>
      <c r="M17" s="31"/>
      <c r="N17" s="32">
        <f t="shared" si="1"/>
        <v>0</v>
      </c>
      <c r="O17" s="33"/>
      <c r="P17" s="34"/>
      <c r="R17" s="16"/>
    </row>
    <row r="18" spans="1:18" ht="37.5" customHeight="1">
      <c r="A18" s="35">
        <v>8</v>
      </c>
      <c r="B18" s="22"/>
      <c r="C18" s="24"/>
      <c r="D18" s="24"/>
      <c r="E18" s="25"/>
      <c r="F18" s="25"/>
      <c r="G18" s="26"/>
      <c r="H18" s="27"/>
      <c r="I18" s="28"/>
      <c r="J18" s="28"/>
      <c r="K18" s="29"/>
      <c r="L18" s="30"/>
      <c r="M18" s="31"/>
      <c r="N18" s="32">
        <f t="shared" ref="N18" si="2">SUM(H18:M18)</f>
        <v>0</v>
      </c>
      <c r="O18" s="33"/>
      <c r="P18" s="34"/>
      <c r="R18" s="16"/>
    </row>
    <row r="19" spans="1:18" ht="30" customHeight="1">
      <c r="A19" s="63"/>
      <c r="B19" s="64"/>
      <c r="C19" s="65"/>
      <c r="D19" s="66"/>
      <c r="E19" s="66"/>
      <c r="F19" s="66"/>
      <c r="G19" s="67"/>
      <c r="H19" s="68"/>
      <c r="I19" s="68"/>
      <c r="J19" s="68"/>
      <c r="K19" s="69"/>
      <c r="L19" s="69"/>
      <c r="M19" s="69"/>
      <c r="N19" s="70"/>
      <c r="O19" s="71"/>
      <c r="P19" s="72"/>
      <c r="R19" s="16"/>
    </row>
    <row r="20" spans="1:18" ht="30" customHeight="1">
      <c r="A20" s="63"/>
      <c r="B20" s="38"/>
      <c r="C20" s="39"/>
      <c r="D20" s="39"/>
      <c r="E20" s="39"/>
      <c r="F20" s="39"/>
      <c r="G20" s="40"/>
      <c r="H20" s="41"/>
      <c r="I20" s="41"/>
      <c r="J20" s="41"/>
      <c r="K20" s="42"/>
      <c r="L20" s="42"/>
      <c r="M20" s="42"/>
      <c r="N20" s="73"/>
      <c r="O20" s="74"/>
      <c r="P20" s="43"/>
      <c r="R20" s="16"/>
    </row>
    <row r="21" spans="1:18" ht="46.5" customHeight="1">
      <c r="A21" s="36"/>
      <c r="B21" s="75" t="s">
        <v>31</v>
      </c>
      <c r="C21" s="75"/>
      <c r="D21" s="75"/>
      <c r="E21" s="37"/>
      <c r="F21" s="37"/>
      <c r="G21" s="75" t="s">
        <v>32</v>
      </c>
      <c r="H21" s="75"/>
      <c r="I21" s="75"/>
      <c r="J21" s="37"/>
      <c r="K21" s="37"/>
      <c r="L21" s="75" t="s">
        <v>33</v>
      </c>
      <c r="M21" s="75"/>
      <c r="N21" s="75"/>
      <c r="O21" s="37"/>
      <c r="P21" s="43"/>
      <c r="Q21" s="43"/>
      <c r="R21" s="16"/>
    </row>
    <row r="22" spans="1:18" ht="46.5" customHeight="1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43"/>
      <c r="Q22" s="43"/>
      <c r="R22" s="43"/>
    </row>
  </sheetData>
  <mergeCells count="24">
    <mergeCell ref="B1:D1"/>
    <mergeCell ref="E1:F1"/>
    <mergeCell ref="B2:D2"/>
    <mergeCell ref="E2:F2"/>
    <mergeCell ref="B3:D3"/>
    <mergeCell ref="E3:F3"/>
    <mergeCell ref="A8:A10"/>
    <mergeCell ref="C8:C10"/>
    <mergeCell ref="D8:D10"/>
    <mergeCell ref="E8:E10"/>
    <mergeCell ref="F8:F10"/>
    <mergeCell ref="P8:P10"/>
    <mergeCell ref="L9:L10"/>
    <mergeCell ref="M9:M10"/>
    <mergeCell ref="N5:O5"/>
    <mergeCell ref="E7:F7"/>
    <mergeCell ref="G8:G9"/>
    <mergeCell ref="H8:H10"/>
    <mergeCell ref="I8:I10"/>
    <mergeCell ref="J8:J10"/>
    <mergeCell ref="K8:K10"/>
    <mergeCell ref="L8:M8"/>
    <mergeCell ref="N8:N10"/>
    <mergeCell ref="O8:O10"/>
  </mergeCells>
  <conditionalFormatting sqref="M1">
    <cfRule type="cellIs" dxfId="1" priority="1" operator="notEqual">
      <formula>0</formula>
    </cfRule>
  </conditionalFormatting>
  <dataValidations count="11">
    <dataValidation type="textLength" operator="greaterThan" sqref="G19:G20">
      <formula1>1</formula1>
      <formula2>0</formula2>
    </dataValidation>
    <dataValidation type="decimal" operator="greaterThanOrEqual" allowBlank="1" showErrorMessage="1" errorTitle="Valore" error="Inserire un numero maggiore o uguale a 0 (zero)!" sqref="H19:M20 H11:H18">
      <formula1>0</formula1>
      <formula2>0</formula2>
    </dataValidation>
    <dataValidation type="textLength" operator="greaterThan" allowBlank="1" showErrorMessage="1" sqref="F20">
      <formula1>1</formula1>
      <formula2>0</formula2>
    </dataValidation>
    <dataValidation type="list" allowBlank="1" showInputMessage="1" showErrorMessage="1" sqref="E3:F3">
      <formula1>$Q$1:$Q$2</formula1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8">
      <formula1>0</formula1>
      <formula2>0</formula2>
    </dataValidation>
    <dataValidation allowBlank="1" promptTitle="Km percorsi" prompt="Inserire i km percorsi." sqref="G10:G18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type="whole" operator="greaterThanOrEqual" allowBlank="1" showErrorMessage="1" errorTitle="Valore" error="Inserire un numero maggiore o uguale a 0 (zero)!" sqref="N11:N20">
      <formula1>0</formula1>
      <formula2>0</formula2>
    </dataValidation>
  </dataValidations>
  <pageMargins left="0.70866141732283472" right="0.70866141732283472" top="1.6141732283464567" bottom="0.74803149606299213" header="0.31496062992125984" footer="0.31496062992125984"/>
  <pageSetup paperSize="9" scale="29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view="pageBreakPreview" topLeftCell="D4" zoomScale="60" zoomScaleNormal="60" workbookViewId="0">
      <selection activeCell="F25" sqref="F25"/>
    </sheetView>
  </sheetViews>
  <sheetFormatPr defaultColWidth="8.85546875" defaultRowHeight="18.75"/>
  <cols>
    <col min="1" max="1" width="6.7109375" style="44" customWidth="1"/>
    <col min="2" max="2" width="16.42578125" style="16" customWidth="1"/>
    <col min="3" max="3" width="27.7109375" style="16" customWidth="1"/>
    <col min="4" max="4" width="53" style="16" bestFit="1" customWidth="1"/>
    <col min="5" max="5" width="22.85546875" style="16" customWidth="1"/>
    <col min="6" max="6" width="42.85546875" style="16" customWidth="1"/>
    <col min="7" max="7" width="18.28515625" style="16" customWidth="1"/>
    <col min="8" max="8" width="26.42578125" style="16" customWidth="1"/>
    <col min="9" max="9" width="22.42578125" style="16" customWidth="1"/>
    <col min="10" max="11" width="25.85546875" style="16" customWidth="1"/>
    <col min="12" max="12" width="25.42578125" style="16" customWidth="1"/>
    <col min="13" max="13" width="19.85546875" style="16" customWidth="1"/>
    <col min="14" max="14" width="30.7109375" style="16" customWidth="1"/>
    <col min="15" max="15" width="27.28515625" style="16" customWidth="1"/>
    <col min="16" max="16" width="19.85546875" style="16" customWidth="1"/>
    <col min="17" max="17" width="19.85546875" style="5" hidden="1" customWidth="1"/>
    <col min="18" max="18" width="31.140625" style="16" customWidth="1"/>
    <col min="19" max="16384" width="8.85546875" style="16"/>
  </cols>
  <sheetData>
    <row r="1" spans="1:18" s="4" customFormat="1" ht="65.25" customHeight="1">
      <c r="A1" s="1"/>
      <c r="B1" s="154" t="s">
        <v>0</v>
      </c>
      <c r="C1" s="154"/>
      <c r="D1" s="155" t="s">
        <v>1</v>
      </c>
      <c r="E1" s="155"/>
      <c r="F1" s="2">
        <v>42095</v>
      </c>
      <c r="G1" s="3" t="s">
        <v>52</v>
      </c>
      <c r="L1" s="4" t="s">
        <v>2</v>
      </c>
      <c r="M1" s="5">
        <f>+P1-N7</f>
        <v>0</v>
      </c>
      <c r="N1" s="6" t="s">
        <v>3</v>
      </c>
      <c r="O1" s="7"/>
      <c r="P1" s="76">
        <f>SUM(H7:M7)</f>
        <v>2443.98</v>
      </c>
      <c r="Q1" s="5" t="s">
        <v>4</v>
      </c>
      <c r="R1" s="77">
        <f>SUM(R12:R31)</f>
        <v>1750.4099999999996</v>
      </c>
    </row>
    <row r="2" spans="1:18" s="4" customFormat="1" ht="57.75" customHeight="1">
      <c r="A2" s="1"/>
      <c r="B2" s="156" t="s">
        <v>5</v>
      </c>
      <c r="C2" s="156"/>
      <c r="D2" s="155"/>
      <c r="E2" s="155"/>
      <c r="F2" s="8"/>
      <c r="G2" s="8"/>
      <c r="N2" s="9" t="s">
        <v>6</v>
      </c>
      <c r="O2" s="10"/>
      <c r="P2" s="48"/>
      <c r="Q2" s="5" t="s">
        <v>7</v>
      </c>
      <c r="R2" s="77"/>
    </row>
    <row r="3" spans="1:18" s="4" customFormat="1" ht="35.25" customHeight="1">
      <c r="A3" s="1"/>
      <c r="B3" s="156" t="s">
        <v>8</v>
      </c>
      <c r="C3" s="156"/>
      <c r="D3" s="155" t="s">
        <v>4</v>
      </c>
      <c r="E3" s="155"/>
      <c r="N3" s="9" t="s">
        <v>9</v>
      </c>
      <c r="O3" s="10"/>
      <c r="P3" s="78">
        <f>+O7</f>
        <v>2443.98</v>
      </c>
      <c r="Q3" s="11"/>
      <c r="R3" s="77">
        <f>SUM(R11:R17,R32)</f>
        <v>1750.4099999999999</v>
      </c>
    </row>
    <row r="4" spans="1:18" s="4" customFormat="1" ht="35.25" customHeight="1" thickBot="1">
      <c r="A4" s="1"/>
      <c r="D4" s="14"/>
      <c r="E4" s="14"/>
      <c r="F4" s="9" t="s">
        <v>10</v>
      </c>
      <c r="G4" s="79">
        <v>1</v>
      </c>
      <c r="H4" s="15"/>
      <c r="I4" s="15"/>
      <c r="J4" s="16"/>
      <c r="K4" s="16"/>
      <c r="L4" s="16"/>
      <c r="M4" s="16"/>
      <c r="N4" s="12" t="s">
        <v>11</v>
      </c>
      <c r="O4" s="13"/>
      <c r="P4" s="17"/>
      <c r="Q4" s="11"/>
      <c r="R4" s="77"/>
    </row>
    <row r="5" spans="1:18" s="4" customFormat="1" ht="43.5" customHeight="1" thickTop="1" thickBot="1">
      <c r="A5" s="1"/>
      <c r="B5" s="18" t="s">
        <v>12</v>
      </c>
      <c r="C5" s="19"/>
      <c r="D5" s="20">
        <v>20</v>
      </c>
      <c r="E5" s="14"/>
      <c r="F5" s="9" t="s">
        <v>13</v>
      </c>
      <c r="G5" s="79">
        <v>1.73</v>
      </c>
      <c r="N5" s="133" t="s">
        <v>14</v>
      </c>
      <c r="O5" s="133"/>
      <c r="P5" s="80">
        <f>P1-P2-P3-P4</f>
        <v>0</v>
      </c>
      <c r="Q5" s="11"/>
      <c r="R5" s="77">
        <f>R1-R3</f>
        <v>0</v>
      </c>
    </row>
    <row r="6" spans="1:18" s="4" customFormat="1" ht="43.5" customHeight="1" thickTop="1" thickBot="1">
      <c r="A6" s="1"/>
      <c r="B6" s="81" t="s">
        <v>53</v>
      </c>
      <c r="C6" s="81"/>
      <c r="D6" s="14"/>
      <c r="E6" s="14"/>
      <c r="F6" s="9" t="s">
        <v>15</v>
      </c>
      <c r="G6" s="82">
        <v>11.11</v>
      </c>
      <c r="Q6" s="11"/>
    </row>
    <row r="7" spans="1:18" s="4" customFormat="1" ht="27" customHeight="1" thickTop="1" thickBot="1">
      <c r="A7" s="157" t="s">
        <v>42</v>
      </c>
      <c r="B7" s="158"/>
      <c r="C7" s="159"/>
      <c r="D7" s="160" t="s">
        <v>16</v>
      </c>
      <c r="E7" s="161"/>
      <c r="F7" s="161"/>
      <c r="G7" s="83">
        <f t="shared" ref="G7:O7" si="0">SUM(G11:G32)</f>
        <v>0</v>
      </c>
      <c r="H7" s="84">
        <f t="shared" si="0"/>
        <v>0</v>
      </c>
      <c r="I7" s="85">
        <f t="shared" si="0"/>
        <v>0</v>
      </c>
      <c r="J7" s="85">
        <f t="shared" si="0"/>
        <v>100.3</v>
      </c>
      <c r="K7" s="85">
        <f t="shared" si="0"/>
        <v>0</v>
      </c>
      <c r="L7" s="85">
        <f t="shared" si="0"/>
        <v>448.14</v>
      </c>
      <c r="M7" s="86">
        <f>SUM(M11:M32)</f>
        <v>1895.5400000000002</v>
      </c>
      <c r="N7" s="87">
        <f>SUM(N11:N32)</f>
        <v>2443.9800000000005</v>
      </c>
      <c r="O7" s="88">
        <f t="shared" si="0"/>
        <v>2443.98</v>
      </c>
      <c r="P7" s="11">
        <f>+N7-SUM(H7:M7)</f>
        <v>0</v>
      </c>
    </row>
    <row r="8" spans="1:18" ht="36" customHeight="1" thickTop="1" thickBot="1">
      <c r="A8" s="149"/>
      <c r="B8" s="151" t="s">
        <v>17</v>
      </c>
      <c r="C8" s="151" t="s">
        <v>18</v>
      </c>
      <c r="D8" s="162" t="s">
        <v>19</v>
      </c>
      <c r="E8" s="151" t="s">
        <v>43</v>
      </c>
      <c r="F8" s="164" t="s">
        <v>44</v>
      </c>
      <c r="G8" s="165" t="s">
        <v>20</v>
      </c>
      <c r="H8" s="167" t="s">
        <v>21</v>
      </c>
      <c r="I8" s="141" t="s">
        <v>22</v>
      </c>
      <c r="J8" s="140" t="s">
        <v>23</v>
      </c>
      <c r="K8" s="140" t="s">
        <v>24</v>
      </c>
      <c r="L8" s="168" t="s">
        <v>45</v>
      </c>
      <c r="M8" s="169"/>
      <c r="N8" s="145" t="s">
        <v>25</v>
      </c>
      <c r="O8" s="147" t="s">
        <v>26</v>
      </c>
      <c r="P8" s="128" t="s">
        <v>27</v>
      </c>
      <c r="Q8" s="16"/>
      <c r="R8" s="170" t="s">
        <v>46</v>
      </c>
    </row>
    <row r="9" spans="1:18" ht="36" customHeight="1" thickTop="1" thickBot="1">
      <c r="A9" s="149"/>
      <c r="B9" s="151" t="s">
        <v>17</v>
      </c>
      <c r="C9" s="151"/>
      <c r="D9" s="163"/>
      <c r="E9" s="151"/>
      <c r="F9" s="164"/>
      <c r="G9" s="166"/>
      <c r="H9" s="167" t="s">
        <v>22</v>
      </c>
      <c r="I9" s="141" t="s">
        <v>22</v>
      </c>
      <c r="J9" s="141"/>
      <c r="K9" s="141" t="s">
        <v>39</v>
      </c>
      <c r="L9" s="173" t="s">
        <v>28</v>
      </c>
      <c r="M9" s="175" t="s">
        <v>29</v>
      </c>
      <c r="N9" s="145"/>
      <c r="O9" s="147"/>
      <c r="P9" s="128"/>
      <c r="Q9" s="16"/>
      <c r="R9" s="171"/>
    </row>
    <row r="10" spans="1:18" ht="37.5" customHeight="1" thickTop="1" thickBot="1">
      <c r="A10" s="149"/>
      <c r="B10" s="151"/>
      <c r="C10" s="151"/>
      <c r="D10" s="163"/>
      <c r="E10" s="151"/>
      <c r="F10" s="164"/>
      <c r="G10" s="89"/>
      <c r="H10" s="167"/>
      <c r="I10" s="141"/>
      <c r="J10" s="141"/>
      <c r="K10" s="141"/>
      <c r="L10" s="174"/>
      <c r="M10" s="132"/>
      <c r="N10" s="145"/>
      <c r="O10" s="147"/>
      <c r="P10" s="128"/>
      <c r="Q10" s="16"/>
      <c r="R10" s="172"/>
    </row>
    <row r="11" spans="1:18" ht="30" customHeight="1" thickTop="1">
      <c r="A11" s="21">
        <v>1</v>
      </c>
      <c r="B11" s="90">
        <v>42107</v>
      </c>
      <c r="C11" s="91" t="s">
        <v>54</v>
      </c>
      <c r="D11" s="92" t="s">
        <v>47</v>
      </c>
      <c r="E11" s="92" t="s">
        <v>55</v>
      </c>
      <c r="F11" s="93" t="s">
        <v>53</v>
      </c>
      <c r="G11" s="94"/>
      <c r="H11" s="95">
        <f>IF($D$3="si",($G$5/$G$6*G11),IF($D$3="no",G11*$G$4,0))</f>
        <v>0</v>
      </c>
      <c r="I11" s="29"/>
      <c r="J11" s="30"/>
      <c r="K11" s="96"/>
      <c r="L11" s="96"/>
      <c r="M11" s="97"/>
      <c r="N11" s="32">
        <f>SUM(H11:M11)</f>
        <v>0</v>
      </c>
      <c r="O11" s="33">
        <v>200</v>
      </c>
      <c r="P11" s="34"/>
      <c r="Q11" s="16"/>
      <c r="R11" s="98">
        <v>143.47</v>
      </c>
    </row>
    <row r="12" spans="1:18" ht="30" customHeight="1">
      <c r="A12" s="35">
        <v>2</v>
      </c>
      <c r="B12" s="99">
        <v>42107</v>
      </c>
      <c r="C12" s="91" t="s">
        <v>54</v>
      </c>
      <c r="D12" s="92" t="s">
        <v>41</v>
      </c>
      <c r="E12" s="92" t="s">
        <v>55</v>
      </c>
      <c r="F12" s="93" t="s">
        <v>53</v>
      </c>
      <c r="G12" s="100"/>
      <c r="H12" s="95">
        <f>IF($D$3="si",($G$5/$G$6*G12),IF($D$3="no",G12*$G$4,0))</f>
        <v>0</v>
      </c>
      <c r="I12" s="29"/>
      <c r="J12" s="30"/>
      <c r="K12" s="96"/>
      <c r="L12" s="31"/>
      <c r="M12" s="97">
        <v>323.68</v>
      </c>
      <c r="N12" s="32">
        <f>SUM(H12:M12)</f>
        <v>323.68</v>
      </c>
      <c r="O12" s="101">
        <v>323.68</v>
      </c>
      <c r="P12" s="34"/>
      <c r="Q12" s="16"/>
      <c r="R12" s="98">
        <v>231.73</v>
      </c>
    </row>
    <row r="13" spans="1:18" ht="30" customHeight="1">
      <c r="A13" s="21">
        <v>3</v>
      </c>
      <c r="B13" s="99">
        <v>42108</v>
      </c>
      <c r="C13" s="91" t="s">
        <v>54</v>
      </c>
      <c r="D13" s="92" t="s">
        <v>56</v>
      </c>
      <c r="E13" s="92" t="s">
        <v>55</v>
      </c>
      <c r="F13" s="93" t="s">
        <v>53</v>
      </c>
      <c r="G13" s="100"/>
      <c r="H13" s="95">
        <f t="shared" ref="H13:H32" si="1">IF($D$3="si",($G$5/$G$6*G13),IF($D$3="no",G13*$G$4,0))</f>
        <v>0</v>
      </c>
      <c r="I13" s="29"/>
      <c r="J13" s="30"/>
      <c r="K13" s="96"/>
      <c r="L13" s="31"/>
      <c r="M13" s="97">
        <v>90.65</v>
      </c>
      <c r="N13" s="32">
        <f t="shared" ref="N13:N32" si="2">SUM(H13:M13)</f>
        <v>90.65</v>
      </c>
      <c r="O13" s="101">
        <v>90.65</v>
      </c>
      <c r="P13" s="34" t="str">
        <f t="shared" ref="P13:P32" si="3">IF(F13="Milano","X","")</f>
        <v/>
      </c>
      <c r="Q13" s="16"/>
      <c r="R13" s="102">
        <v>64.849999999999994</v>
      </c>
    </row>
    <row r="14" spans="1:18" ht="30" customHeight="1">
      <c r="A14" s="35">
        <v>4</v>
      </c>
      <c r="B14" s="99">
        <v>42108</v>
      </c>
      <c r="C14" s="91" t="s">
        <v>54</v>
      </c>
      <c r="D14" s="92" t="s">
        <v>56</v>
      </c>
      <c r="E14" s="92" t="s">
        <v>55</v>
      </c>
      <c r="F14" s="93" t="s">
        <v>53</v>
      </c>
      <c r="G14" s="100"/>
      <c r="H14" s="95">
        <f t="shared" si="1"/>
        <v>0</v>
      </c>
      <c r="I14" s="29"/>
      <c r="J14" s="30"/>
      <c r="K14" s="96"/>
      <c r="L14" s="31"/>
      <c r="M14" s="97">
        <v>686.16</v>
      </c>
      <c r="N14" s="32">
        <f t="shared" si="2"/>
        <v>686.16</v>
      </c>
      <c r="O14" s="101">
        <v>686.16</v>
      </c>
      <c r="P14" s="34" t="str">
        <f t="shared" si="3"/>
        <v/>
      </c>
      <c r="Q14" s="16"/>
      <c r="R14" s="103">
        <v>490.84</v>
      </c>
    </row>
    <row r="15" spans="1:18" ht="30" customHeight="1">
      <c r="A15" s="21">
        <v>5</v>
      </c>
      <c r="B15" s="99">
        <v>42109</v>
      </c>
      <c r="C15" s="91" t="s">
        <v>54</v>
      </c>
      <c r="D15" s="92" t="s">
        <v>56</v>
      </c>
      <c r="E15" s="92" t="s">
        <v>55</v>
      </c>
      <c r="F15" s="93" t="s">
        <v>53</v>
      </c>
      <c r="G15" s="100"/>
      <c r="H15" s="95">
        <f t="shared" si="1"/>
        <v>0</v>
      </c>
      <c r="I15" s="29"/>
      <c r="J15" s="30"/>
      <c r="K15" s="96"/>
      <c r="L15" s="31"/>
      <c r="M15" s="97">
        <v>714.45</v>
      </c>
      <c r="N15" s="32">
        <f t="shared" si="2"/>
        <v>714.45</v>
      </c>
      <c r="O15" s="101">
        <v>714.45</v>
      </c>
      <c r="P15" s="34" t="str">
        <f t="shared" si="3"/>
        <v/>
      </c>
      <c r="Q15" s="16"/>
      <c r="R15" s="104">
        <v>511.07</v>
      </c>
    </row>
    <row r="16" spans="1:18" ht="30" customHeight="1">
      <c r="A16" s="35">
        <v>6</v>
      </c>
      <c r="B16" s="99">
        <v>42110</v>
      </c>
      <c r="C16" s="91" t="s">
        <v>54</v>
      </c>
      <c r="D16" s="105" t="s">
        <v>41</v>
      </c>
      <c r="E16" s="92" t="s">
        <v>55</v>
      </c>
      <c r="F16" s="93" t="s">
        <v>53</v>
      </c>
      <c r="G16" s="100"/>
      <c r="H16" s="95">
        <f t="shared" si="1"/>
        <v>0</v>
      </c>
      <c r="I16" s="29"/>
      <c r="J16" s="30"/>
      <c r="K16" s="96"/>
      <c r="L16" s="31"/>
      <c r="M16" s="97">
        <v>25.9</v>
      </c>
      <c r="N16" s="32">
        <f>M2+M17+M16+M2</f>
        <v>25.9</v>
      </c>
      <c r="O16" s="101">
        <v>25.9</v>
      </c>
      <c r="P16" s="34" t="str">
        <f t="shared" si="3"/>
        <v/>
      </c>
      <c r="Q16" s="16"/>
      <c r="R16" s="103">
        <v>18.59</v>
      </c>
    </row>
    <row r="17" spans="1:18" ht="30" customHeight="1">
      <c r="A17" s="21">
        <v>7</v>
      </c>
      <c r="B17" s="99">
        <v>42110</v>
      </c>
      <c r="C17" s="91" t="s">
        <v>54</v>
      </c>
      <c r="D17" s="105" t="s">
        <v>48</v>
      </c>
      <c r="E17" s="92" t="s">
        <v>55</v>
      </c>
      <c r="F17" s="93" t="s">
        <v>53</v>
      </c>
      <c r="G17" s="100"/>
      <c r="H17" s="95">
        <f t="shared" si="1"/>
        <v>0</v>
      </c>
      <c r="I17" s="29"/>
      <c r="J17" s="30"/>
      <c r="K17" s="96"/>
      <c r="L17" s="31">
        <v>448.14</v>
      </c>
      <c r="M17" s="97"/>
      <c r="N17" s="32">
        <f t="shared" si="2"/>
        <v>448.14</v>
      </c>
      <c r="O17" s="101">
        <v>448.14</v>
      </c>
      <c r="P17" s="34" t="str">
        <f t="shared" si="3"/>
        <v/>
      </c>
      <c r="Q17" s="16"/>
      <c r="R17" s="103">
        <v>320.95999999999998</v>
      </c>
    </row>
    <row r="18" spans="1:18" ht="30" customHeight="1">
      <c r="A18" s="35">
        <v>8</v>
      </c>
      <c r="B18" s="99">
        <v>42107</v>
      </c>
      <c r="C18" s="91" t="s">
        <v>54</v>
      </c>
      <c r="D18" s="92" t="s">
        <v>40</v>
      </c>
      <c r="E18" s="92" t="s">
        <v>55</v>
      </c>
      <c r="F18" s="93" t="s">
        <v>53</v>
      </c>
      <c r="G18" s="100"/>
      <c r="H18" s="95">
        <f>IF($D$3="si",($G$5/$G$6*G18),IF($D$3="no",G18*$G$4,0))</f>
        <v>0</v>
      </c>
      <c r="I18" s="29"/>
      <c r="J18" s="30">
        <v>4.92</v>
      </c>
      <c r="K18" s="96"/>
      <c r="L18" s="31"/>
      <c r="M18" s="97"/>
      <c r="N18" s="32">
        <f>SUM(H18:M18)</f>
        <v>4.92</v>
      </c>
      <c r="O18" s="101"/>
      <c r="P18" s="34"/>
      <c r="Q18" s="16"/>
      <c r="R18" s="98">
        <v>3.79</v>
      </c>
    </row>
    <row r="19" spans="1:18" ht="30" customHeight="1">
      <c r="A19" s="21">
        <v>9</v>
      </c>
      <c r="B19" s="99">
        <v>42107</v>
      </c>
      <c r="C19" s="91" t="s">
        <v>54</v>
      </c>
      <c r="D19" s="92" t="s">
        <v>40</v>
      </c>
      <c r="E19" s="92" t="s">
        <v>55</v>
      </c>
      <c r="F19" s="93" t="s">
        <v>53</v>
      </c>
      <c r="G19" s="100"/>
      <c r="H19" s="95">
        <f t="shared" ref="H19:H23" si="4">IF($D$3="si",($G$5/$G$6*G19),IF($D$3="no",G19*$G$4,0))</f>
        <v>0</v>
      </c>
      <c r="I19" s="29"/>
      <c r="J19" s="30">
        <v>10.8</v>
      </c>
      <c r="K19" s="96"/>
      <c r="L19" s="31"/>
      <c r="M19" s="97"/>
      <c r="N19" s="32">
        <f t="shared" ref="N19:N27" si="5">SUM(H19:M19)</f>
        <v>10.8</v>
      </c>
      <c r="O19" s="101"/>
      <c r="P19" s="34" t="str">
        <f t="shared" ref="P19:P23" si="6">IF(F19="Milano","X","")</f>
        <v/>
      </c>
      <c r="Q19" s="16"/>
      <c r="R19" s="102">
        <v>7.84</v>
      </c>
    </row>
    <row r="20" spans="1:18" ht="30" customHeight="1">
      <c r="A20" s="35">
        <v>10</v>
      </c>
      <c r="B20" s="99">
        <v>42108</v>
      </c>
      <c r="C20" s="91" t="s">
        <v>54</v>
      </c>
      <c r="D20" s="92" t="s">
        <v>40</v>
      </c>
      <c r="E20" s="92" t="s">
        <v>55</v>
      </c>
      <c r="F20" s="93" t="s">
        <v>53</v>
      </c>
      <c r="G20" s="100"/>
      <c r="H20" s="95">
        <f t="shared" si="4"/>
        <v>0</v>
      </c>
      <c r="I20" s="29"/>
      <c r="J20" s="30">
        <v>12.75</v>
      </c>
      <c r="K20" s="96"/>
      <c r="L20" s="31"/>
      <c r="M20" s="97"/>
      <c r="N20" s="32">
        <f t="shared" si="5"/>
        <v>12.75</v>
      </c>
      <c r="O20" s="101"/>
      <c r="P20" s="34" t="str">
        <f t="shared" si="6"/>
        <v/>
      </c>
      <c r="Q20" s="16"/>
      <c r="R20" s="103">
        <v>9.39</v>
      </c>
    </row>
    <row r="21" spans="1:18" ht="30" customHeight="1">
      <c r="A21" s="21">
        <v>11</v>
      </c>
      <c r="B21" s="99">
        <v>42108</v>
      </c>
      <c r="C21" s="91" t="s">
        <v>54</v>
      </c>
      <c r="D21" s="92" t="s">
        <v>40</v>
      </c>
      <c r="E21" s="92" t="s">
        <v>55</v>
      </c>
      <c r="F21" s="93" t="s">
        <v>53</v>
      </c>
      <c r="G21" s="100"/>
      <c r="H21" s="95">
        <f t="shared" si="4"/>
        <v>0</v>
      </c>
      <c r="I21" s="29"/>
      <c r="J21" s="30">
        <v>4.3</v>
      </c>
      <c r="K21" s="96"/>
      <c r="L21" s="31"/>
      <c r="M21" s="97"/>
      <c r="N21" s="32">
        <f t="shared" si="5"/>
        <v>4.3</v>
      </c>
      <c r="O21" s="101"/>
      <c r="P21" s="34" t="str">
        <f t="shared" si="6"/>
        <v/>
      </c>
      <c r="Q21" s="16"/>
      <c r="R21" s="104">
        <v>3.36</v>
      </c>
    </row>
    <row r="22" spans="1:18" ht="30" customHeight="1">
      <c r="A22" s="35">
        <v>12</v>
      </c>
      <c r="B22" s="99">
        <v>42108</v>
      </c>
      <c r="C22" s="91" t="s">
        <v>54</v>
      </c>
      <c r="D22" s="105" t="s">
        <v>40</v>
      </c>
      <c r="E22" s="92" t="s">
        <v>55</v>
      </c>
      <c r="F22" s="93" t="s">
        <v>53</v>
      </c>
      <c r="G22" s="100"/>
      <c r="H22" s="95">
        <f t="shared" si="4"/>
        <v>0</v>
      </c>
      <c r="I22" s="29"/>
      <c r="J22" s="30">
        <v>8.65</v>
      </c>
      <c r="K22" s="96"/>
      <c r="L22" s="31"/>
      <c r="M22" s="97"/>
      <c r="N22" s="32">
        <f t="shared" si="5"/>
        <v>8.65</v>
      </c>
      <c r="O22" s="101"/>
      <c r="P22" s="34" t="str">
        <f t="shared" si="6"/>
        <v/>
      </c>
      <c r="Q22" s="16"/>
      <c r="R22" s="103">
        <v>6.36</v>
      </c>
    </row>
    <row r="23" spans="1:18" ht="30" customHeight="1">
      <c r="A23" s="21">
        <v>13</v>
      </c>
      <c r="B23" s="99">
        <v>42108</v>
      </c>
      <c r="C23" s="91" t="s">
        <v>54</v>
      </c>
      <c r="D23" s="105" t="s">
        <v>57</v>
      </c>
      <c r="E23" s="92" t="s">
        <v>55</v>
      </c>
      <c r="F23" s="93" t="s">
        <v>53</v>
      </c>
      <c r="G23" s="100"/>
      <c r="H23" s="95">
        <f t="shared" si="4"/>
        <v>0</v>
      </c>
      <c r="I23" s="29"/>
      <c r="J23" s="30"/>
      <c r="K23" s="96"/>
      <c r="L23" s="31"/>
      <c r="M23" s="97">
        <v>10</v>
      </c>
      <c r="N23" s="32">
        <f t="shared" si="5"/>
        <v>10</v>
      </c>
      <c r="O23" s="101"/>
      <c r="P23" s="34" t="str">
        <f t="shared" si="6"/>
        <v/>
      </c>
      <c r="Q23" s="16"/>
      <c r="R23" s="103">
        <v>7.29</v>
      </c>
    </row>
    <row r="24" spans="1:18" ht="30" customHeight="1">
      <c r="A24" s="35">
        <v>14</v>
      </c>
      <c r="B24" s="99">
        <v>42108</v>
      </c>
      <c r="C24" s="91" t="s">
        <v>54</v>
      </c>
      <c r="D24" s="92" t="s">
        <v>58</v>
      </c>
      <c r="E24" s="92" t="s">
        <v>55</v>
      </c>
      <c r="F24" s="93" t="s">
        <v>53</v>
      </c>
      <c r="G24" s="100"/>
      <c r="H24" s="95">
        <f t="shared" ref="H24:H27" si="7">IF($D$3="si",($G$5/$G$6*G24),IF($D$3="no",G24*$G$4,0))</f>
        <v>0</v>
      </c>
      <c r="I24" s="29"/>
      <c r="J24" s="30"/>
      <c r="K24" s="96"/>
      <c r="L24" s="31"/>
      <c r="M24" s="97">
        <v>3</v>
      </c>
      <c r="N24" s="32">
        <f t="shared" si="5"/>
        <v>3</v>
      </c>
      <c r="O24" s="101"/>
      <c r="P24" s="34" t="str">
        <f t="shared" ref="P24:P27" si="8">IF(F24="Milano","X","")</f>
        <v/>
      </c>
      <c r="Q24" s="16"/>
      <c r="R24" s="103">
        <v>2.4700000000000002</v>
      </c>
    </row>
    <row r="25" spans="1:18" ht="30" customHeight="1">
      <c r="A25" s="21">
        <v>15</v>
      </c>
      <c r="B25" s="99">
        <v>42109</v>
      </c>
      <c r="C25" s="91" t="s">
        <v>54</v>
      </c>
      <c r="D25" s="92" t="s">
        <v>40</v>
      </c>
      <c r="E25" s="92" t="s">
        <v>55</v>
      </c>
      <c r="F25" s="93" t="s">
        <v>53</v>
      </c>
      <c r="G25" s="100"/>
      <c r="H25" s="95">
        <f t="shared" si="7"/>
        <v>0</v>
      </c>
      <c r="I25" s="29"/>
      <c r="J25" s="30">
        <v>5.6</v>
      </c>
      <c r="K25" s="96"/>
      <c r="L25" s="31"/>
      <c r="M25" s="97"/>
      <c r="N25" s="32">
        <f t="shared" si="5"/>
        <v>5.6</v>
      </c>
      <c r="O25" s="101"/>
      <c r="P25" s="34" t="str">
        <f t="shared" si="8"/>
        <v/>
      </c>
      <c r="Q25" s="16"/>
      <c r="R25" s="104">
        <v>4.28</v>
      </c>
    </row>
    <row r="26" spans="1:18" ht="30" customHeight="1">
      <c r="A26" s="35">
        <v>16</v>
      </c>
      <c r="B26" s="99">
        <v>42109</v>
      </c>
      <c r="C26" s="91" t="s">
        <v>54</v>
      </c>
      <c r="D26" s="105" t="s">
        <v>40</v>
      </c>
      <c r="E26" s="92" t="s">
        <v>55</v>
      </c>
      <c r="F26" s="93" t="s">
        <v>53</v>
      </c>
      <c r="G26" s="100"/>
      <c r="H26" s="95">
        <f t="shared" si="7"/>
        <v>0</v>
      </c>
      <c r="I26" s="29"/>
      <c r="J26" s="30">
        <v>15.75</v>
      </c>
      <c r="K26" s="96"/>
      <c r="L26" s="31"/>
      <c r="M26" s="97"/>
      <c r="N26" s="32">
        <f t="shared" si="5"/>
        <v>15.75</v>
      </c>
      <c r="O26" s="101"/>
      <c r="P26" s="34" t="str">
        <f t="shared" si="8"/>
        <v/>
      </c>
      <c r="Q26" s="16"/>
      <c r="R26" s="103">
        <v>11.3</v>
      </c>
    </row>
    <row r="27" spans="1:18" ht="30" customHeight="1">
      <c r="A27" s="21">
        <v>17</v>
      </c>
      <c r="B27" s="99">
        <v>42110</v>
      </c>
      <c r="C27" s="91" t="s">
        <v>54</v>
      </c>
      <c r="D27" s="105" t="s">
        <v>40</v>
      </c>
      <c r="E27" s="92" t="s">
        <v>55</v>
      </c>
      <c r="F27" s="93" t="s">
        <v>53</v>
      </c>
      <c r="G27" s="100"/>
      <c r="H27" s="95">
        <f t="shared" si="7"/>
        <v>0</v>
      </c>
      <c r="I27" s="29"/>
      <c r="J27" s="30">
        <v>22.06</v>
      </c>
      <c r="K27" s="96"/>
      <c r="L27" s="31"/>
      <c r="M27" s="97"/>
      <c r="N27" s="32">
        <f t="shared" si="5"/>
        <v>22.06</v>
      </c>
      <c r="O27" s="101"/>
      <c r="P27" s="34" t="str">
        <f t="shared" si="8"/>
        <v/>
      </c>
      <c r="Q27" s="16"/>
      <c r="R27" s="103">
        <v>15.65</v>
      </c>
    </row>
    <row r="28" spans="1:18" ht="30" customHeight="1">
      <c r="A28" s="35">
        <v>18</v>
      </c>
      <c r="B28" s="99">
        <v>42110</v>
      </c>
      <c r="C28" s="91" t="s">
        <v>54</v>
      </c>
      <c r="D28" s="92" t="s">
        <v>58</v>
      </c>
      <c r="E28" s="92" t="s">
        <v>55</v>
      </c>
      <c r="F28" s="93" t="s">
        <v>53</v>
      </c>
      <c r="G28" s="100"/>
      <c r="H28" s="95">
        <f t="shared" ref="H28:H30" si="9">IF($D$3="si",($G$5/$G$6*G28),IF($D$3="no",G28*$G$4,0))</f>
        <v>0</v>
      </c>
      <c r="I28" s="29"/>
      <c r="J28" s="30"/>
      <c r="K28" s="96"/>
      <c r="L28" s="31"/>
      <c r="M28" s="97">
        <v>20.9</v>
      </c>
      <c r="N28" s="32">
        <f t="shared" ref="N28:N30" si="10">SUM(H28:M28)</f>
        <v>20.9</v>
      </c>
      <c r="O28" s="101"/>
      <c r="P28" s="34" t="str">
        <f t="shared" ref="P28:P30" si="11">IF(F28="Milano","X","")</f>
        <v/>
      </c>
      <c r="Q28" s="16"/>
      <c r="R28" s="104">
        <v>14.84</v>
      </c>
    </row>
    <row r="29" spans="1:18" ht="30" customHeight="1">
      <c r="A29" s="21">
        <v>19</v>
      </c>
      <c r="B29" s="99">
        <v>42110</v>
      </c>
      <c r="C29" s="91" t="s">
        <v>54</v>
      </c>
      <c r="D29" s="105" t="s">
        <v>59</v>
      </c>
      <c r="E29" s="92" t="s">
        <v>55</v>
      </c>
      <c r="F29" s="93" t="s">
        <v>53</v>
      </c>
      <c r="G29" s="100"/>
      <c r="H29" s="95">
        <f t="shared" si="9"/>
        <v>0</v>
      </c>
      <c r="I29" s="29"/>
      <c r="J29" s="30"/>
      <c r="K29" s="96"/>
      <c r="L29" s="31"/>
      <c r="M29" s="97">
        <v>6</v>
      </c>
      <c r="N29" s="32">
        <f t="shared" si="10"/>
        <v>6</v>
      </c>
      <c r="O29" s="101"/>
      <c r="P29" s="34" t="str">
        <f t="shared" si="11"/>
        <v/>
      </c>
      <c r="Q29" s="16"/>
      <c r="R29" s="103">
        <v>4.55</v>
      </c>
    </row>
    <row r="30" spans="1:18" ht="30" customHeight="1">
      <c r="A30" s="35">
        <v>20</v>
      </c>
      <c r="B30" s="99">
        <v>42110</v>
      </c>
      <c r="C30" s="91" t="s">
        <v>54</v>
      </c>
      <c r="D30" s="105" t="s">
        <v>41</v>
      </c>
      <c r="E30" s="92" t="s">
        <v>55</v>
      </c>
      <c r="F30" s="93" t="s">
        <v>53</v>
      </c>
      <c r="G30" s="100"/>
      <c r="H30" s="95">
        <f t="shared" si="9"/>
        <v>0</v>
      </c>
      <c r="I30" s="29"/>
      <c r="J30" s="30"/>
      <c r="K30" s="96"/>
      <c r="L30" s="31"/>
      <c r="M30" s="97">
        <v>14.8</v>
      </c>
      <c r="N30" s="32">
        <f t="shared" si="10"/>
        <v>14.8</v>
      </c>
      <c r="O30" s="101"/>
      <c r="P30" s="34" t="str">
        <f t="shared" si="11"/>
        <v/>
      </c>
      <c r="Q30" s="16"/>
      <c r="R30" s="103">
        <v>10.63</v>
      </c>
    </row>
    <row r="31" spans="1:18" ht="30" customHeight="1">
      <c r="A31" s="21">
        <v>21</v>
      </c>
      <c r="B31" s="99">
        <v>42110</v>
      </c>
      <c r="C31" s="91" t="s">
        <v>54</v>
      </c>
      <c r="D31" s="105" t="s">
        <v>61</v>
      </c>
      <c r="E31" s="92" t="s">
        <v>55</v>
      </c>
      <c r="F31" s="93" t="s">
        <v>53</v>
      </c>
      <c r="G31" s="100"/>
      <c r="H31" s="95">
        <f t="shared" ref="H31" si="12">IF($D$3="si",($G$5/$G$6*G31),IF($D$3="no",G31*$G$4,0))</f>
        <v>0</v>
      </c>
      <c r="I31" s="29"/>
      <c r="J31" s="30">
        <v>15.47</v>
      </c>
      <c r="K31" s="96"/>
      <c r="L31" s="31"/>
      <c r="M31" s="97"/>
      <c r="N31" s="32">
        <f t="shared" ref="N31" si="13">SUM(H31:M31)</f>
        <v>15.47</v>
      </c>
      <c r="O31" s="101"/>
      <c r="P31" s="34" t="str">
        <f t="shared" ref="P31" si="14">IF(F31="Milano","X","")</f>
        <v/>
      </c>
      <c r="Q31" s="16"/>
      <c r="R31" s="103">
        <v>10.62</v>
      </c>
    </row>
    <row r="32" spans="1:18" ht="30" customHeight="1">
      <c r="A32" s="35">
        <v>22</v>
      </c>
      <c r="B32" s="111"/>
      <c r="C32" s="112"/>
      <c r="D32" s="113" t="s">
        <v>60</v>
      </c>
      <c r="E32" s="114"/>
      <c r="F32" s="115"/>
      <c r="G32" s="116"/>
      <c r="H32" s="117">
        <f t="shared" si="1"/>
        <v>0</v>
      </c>
      <c r="I32" s="118"/>
      <c r="J32" s="119"/>
      <c r="K32" s="120"/>
      <c r="L32" s="121"/>
      <c r="M32" s="122"/>
      <c r="N32" s="123">
        <f t="shared" si="2"/>
        <v>0</v>
      </c>
      <c r="O32" s="124">
        <v>-45</v>
      </c>
      <c r="P32" s="125" t="str">
        <f t="shared" si="3"/>
        <v/>
      </c>
      <c r="Q32" s="126"/>
      <c r="R32" s="127">
        <v>-31.1</v>
      </c>
    </row>
    <row r="33" spans="1:16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4" spans="1:16">
      <c r="A34" s="106"/>
      <c r="B34" s="38"/>
      <c r="C34" s="39"/>
      <c r="D34" s="40"/>
      <c r="E34" s="40"/>
      <c r="F34" s="107"/>
      <c r="G34" s="108"/>
      <c r="H34" s="41"/>
      <c r="I34" s="42"/>
      <c r="J34" s="42"/>
      <c r="K34" s="42"/>
      <c r="L34" s="42"/>
      <c r="M34" s="42"/>
      <c r="N34" s="109"/>
      <c r="O34" s="110"/>
      <c r="P34" s="43"/>
    </row>
    <row r="35" spans="1:16">
      <c r="A35" s="36"/>
      <c r="B35" s="75" t="s">
        <v>31</v>
      </c>
      <c r="C35" s="75"/>
      <c r="D35" s="75"/>
      <c r="E35" s="37"/>
      <c r="F35" s="37"/>
      <c r="G35" s="75" t="s">
        <v>32</v>
      </c>
      <c r="H35" s="75"/>
      <c r="I35" s="75"/>
      <c r="J35" s="37"/>
      <c r="K35" s="37"/>
      <c r="L35" s="75" t="s">
        <v>33</v>
      </c>
      <c r="M35" s="75"/>
      <c r="N35" s="75"/>
      <c r="O35" s="37"/>
      <c r="P35" s="43"/>
    </row>
    <row r="36" spans="1:16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43"/>
    </row>
    <row r="37" spans="1:16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textLength" operator="greaterThan" allowBlank="1" sqref="C34">
      <formula1>1</formula1>
      <formula2>0</formula2>
    </dataValidation>
    <dataValidation type="date" operator="greaterThanOrEqual" showErrorMessage="1" errorTitle="Data" error="Inserire una data superiore al 1/11/2000" sqref="B34 B11">
      <formula1>36831</formula1>
      <formula2>0</formula2>
    </dataValidation>
    <dataValidation type="textLength" operator="greaterThan" sqref="F34">
      <formula1>1</formula1>
      <formula2>0</formula2>
    </dataValidation>
    <dataValidation type="textLength" operator="greaterThan" allowBlank="1" showErrorMessage="1" sqref="D34:E34">
      <formula1>1</formula1>
      <formula2>0</formula2>
    </dataValidation>
    <dataValidation type="whole" operator="greaterThanOrEqual" allowBlank="1" showErrorMessage="1" errorTitle="Valore" error="Inserire un numero maggiore o uguale a 0 (zero)!" sqref="N34 N11:N32">
      <formula1>0</formula1>
      <formula2>0</formula2>
    </dataValidation>
    <dataValidation type="decimal" operator="greaterThanOrEqual" allowBlank="1" showErrorMessage="1" errorTitle="Valore" error="Inserire un numero maggiore o uguale a 0 (zero)!" sqref="H34:M34 M32 H11:I11 J11:M12 I17 J13:L17 J18:M18 I23 I27 I30:I32 H12:H32 J19:L32">
      <formula1>0</formula1>
      <formula2>0</formula2>
    </dataValidation>
  </dataValidations>
  <pageMargins left="0.70866141732283472" right="0.70866141732283472" top="1.4173228346456694" bottom="0.74803149606299213" header="0.31496062992125984" footer="0.31496062992125984"/>
  <pageSetup paperSize="9" scale="2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Nota Spese EURO</vt:lpstr>
      <vt:lpstr>Nota Spese SGD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</dc:creator>
  <cp:lastModifiedBy>Simonetta</cp:lastModifiedBy>
  <cp:lastPrinted>2015-05-13T07:55:31Z</cp:lastPrinted>
  <dcterms:created xsi:type="dcterms:W3CDTF">2014-10-16T15:33:37Z</dcterms:created>
  <dcterms:modified xsi:type="dcterms:W3CDTF">2015-05-13T09:50:16Z</dcterms:modified>
</cp:coreProperties>
</file>