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570" tabRatio="478" activeTab="2"/>
  </bookViews>
  <sheets>
    <sheet name="Expense Value COP" sheetId="5" r:id="rId1"/>
    <sheet name="Expense Value BRL" sheetId="7" r:id="rId2"/>
    <sheet name="Expense Value CLP" sheetId="6" r:id="rId3"/>
  </sheets>
  <calcPr calcId="125725"/>
</workbook>
</file>

<file path=xl/calcChain.xml><?xml version="1.0" encoding="utf-8"?>
<calcChain xmlns="http://schemas.openxmlformats.org/spreadsheetml/2006/main">
  <c r="S5" i="6"/>
  <c r="S1"/>
  <c r="R5"/>
  <c r="R1"/>
  <c r="S5" i="7"/>
  <c r="S1"/>
  <c r="R5"/>
  <c r="R1"/>
  <c r="S5" i="5" l="1"/>
  <c r="S1"/>
  <c r="R5"/>
  <c r="R1"/>
  <c r="H12" i="7" l="1"/>
  <c r="N12"/>
  <c r="H13"/>
  <c r="N13" s="1"/>
  <c r="H14"/>
  <c r="N14"/>
  <c r="H15"/>
  <c r="N15" s="1"/>
  <c r="H16"/>
  <c r="N16"/>
  <c r="H17"/>
  <c r="N17" s="1"/>
  <c r="H18"/>
  <c r="N18"/>
  <c r="H19"/>
  <c r="N19" s="1"/>
  <c r="H20"/>
  <c r="N20"/>
  <c r="H21"/>
  <c r="N21" s="1"/>
  <c r="H22"/>
  <c r="N22"/>
  <c r="H23"/>
  <c r="N23" s="1"/>
  <c r="H24"/>
  <c r="N24"/>
  <c r="H25"/>
  <c r="N25" s="1"/>
  <c r="H26"/>
  <c r="N26"/>
  <c r="H27"/>
  <c r="N27" s="1"/>
  <c r="H28"/>
  <c r="N28"/>
  <c r="H29"/>
  <c r="N29" s="1"/>
  <c r="H30"/>
  <c r="N30"/>
  <c r="H31"/>
  <c r="N31" s="1"/>
  <c r="H32"/>
  <c r="N32"/>
  <c r="H33"/>
  <c r="N33" s="1"/>
  <c r="H34"/>
  <c r="N34"/>
  <c r="H35"/>
  <c r="N35" s="1"/>
  <c r="H36"/>
  <c r="N36"/>
  <c r="H37"/>
  <c r="N37" s="1"/>
  <c r="H11"/>
  <c r="N11" s="1"/>
  <c r="O7"/>
  <c r="P3" s="1"/>
  <c r="M7"/>
  <c r="L7"/>
  <c r="K7"/>
  <c r="J7"/>
  <c r="I7"/>
  <c r="G7"/>
  <c r="H18" i="6"/>
  <c r="N18" s="1"/>
  <c r="H17"/>
  <c r="N17" s="1"/>
  <c r="H16"/>
  <c r="N16" s="1"/>
  <c r="H15"/>
  <c r="N15" s="1"/>
  <c r="H14"/>
  <c r="N14" s="1"/>
  <c r="H13"/>
  <c r="N13" s="1"/>
  <c r="H12"/>
  <c r="N12" s="1"/>
  <c r="H11"/>
  <c r="N11" s="1"/>
  <c r="O7"/>
  <c r="M7"/>
  <c r="L7"/>
  <c r="K7"/>
  <c r="J7"/>
  <c r="I7"/>
  <c r="H7"/>
  <c r="G7"/>
  <c r="P3"/>
  <c r="P1" l="1"/>
  <c r="P5" s="1"/>
  <c r="H7" i="7"/>
  <c r="P1" s="1"/>
  <c r="P5" s="1"/>
  <c r="N7"/>
  <c r="N7" i="6"/>
  <c r="H12" i="5"/>
  <c r="M1" i="6" l="1"/>
  <c r="M1" i="7"/>
  <c r="H24" i="5"/>
  <c r="N24" s="1"/>
  <c r="H23"/>
  <c r="N23" s="1"/>
  <c r="N22"/>
  <c r="H22"/>
  <c r="H21"/>
  <c r="N21" s="1"/>
  <c r="H20"/>
  <c r="N20" s="1"/>
  <c r="H19"/>
  <c r="N19" s="1"/>
  <c r="H18"/>
  <c r="N18" s="1"/>
  <c r="H17"/>
  <c r="N17" s="1"/>
  <c r="H16"/>
  <c r="N16" s="1"/>
  <c r="H15"/>
  <c r="N15" s="1"/>
  <c r="H14"/>
  <c r="N14" s="1"/>
  <c r="H13"/>
  <c r="N13" s="1"/>
  <c r="N12"/>
  <c r="H11"/>
  <c r="N11" s="1"/>
  <c r="O7"/>
  <c r="P3" s="1"/>
  <c r="M7"/>
  <c r="L7"/>
  <c r="K7"/>
  <c r="J7"/>
  <c r="I7"/>
  <c r="G7"/>
  <c r="H7" l="1"/>
  <c r="P1" s="1"/>
  <c r="P5" s="1"/>
  <c r="N7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<sst xmlns="http://schemas.openxmlformats.org/spreadsheetml/2006/main" count="306" uniqueCount="63">
  <si>
    <t>KM</t>
  </si>
  <si>
    <t>no</t>
  </si>
  <si>
    <t>Check</t>
  </si>
  <si>
    <t>VARIE (Taxi / BUS / VARIE)</t>
  </si>
  <si>
    <t>SPESE AUTO (PARK / AUTOSTRADA / ECC)</t>
  </si>
  <si>
    <t>Firma Dipendente</t>
  </si>
  <si>
    <t>Autorizzazione Responsabile Amministrativo</t>
  </si>
  <si>
    <t>Verifica Amministrativa</t>
  </si>
  <si>
    <t>Sales Manager</t>
  </si>
  <si>
    <t>Company car</t>
  </si>
  <si>
    <t>No. Attached documents:</t>
  </si>
  <si>
    <t>DATE</t>
  </si>
  <si>
    <t>MONTH TOTAL AMOUNT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</si>
  <si>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</si>
  <si>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</si>
  <si>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</si>
  <si>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</si>
  <si>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</si>
  <si>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</si>
  <si>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</si>
  <si>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</si>
  <si>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</si>
  <si>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</si>
  <si>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PROJECT/EVENT</t>
  </si>
  <si>
    <t>Fiscal Receipt</t>
  </si>
  <si>
    <t>Fuel cost (for company card)</t>
  </si>
  <si>
    <t>Car waste (for company card)</t>
  </si>
  <si>
    <t>Credit Card payments</t>
  </si>
  <si>
    <t>Cash advance</t>
  </si>
  <si>
    <t>TOTAL REFUND</t>
  </si>
  <si>
    <t>Name&amp;Surname</t>
  </si>
  <si>
    <t>si</t>
  </si>
  <si>
    <t>DATA</t>
  </si>
  <si>
    <t>EXPENSES</t>
  </si>
  <si>
    <t>Country</t>
  </si>
  <si>
    <t>Value</t>
  </si>
  <si>
    <t>USD Value</t>
  </si>
  <si>
    <t>Cost per Mile</t>
  </si>
  <si>
    <t>Eduardo Pardo</t>
  </si>
  <si>
    <t>Daniele Milan</t>
  </si>
  <si>
    <t>Colombia</t>
  </si>
  <si>
    <t>COP</t>
  </si>
  <si>
    <t>Colombian Pesos - COP</t>
  </si>
  <si>
    <t>04_01</t>
  </si>
  <si>
    <t>04_02</t>
  </si>
  <si>
    <t>04_03</t>
  </si>
  <si>
    <t>Brazilian Real - BRL</t>
  </si>
  <si>
    <t>Chilean Pesos - CLP</t>
  </si>
  <si>
    <t>CLP</t>
  </si>
  <si>
    <t>Chile</t>
  </si>
  <si>
    <t>Brazil</t>
  </si>
  <si>
    <t>BRL</t>
  </si>
  <si>
    <t>LAAD Brazil</t>
  </si>
  <si>
    <t>Meal</t>
  </si>
  <si>
    <t>Taxi</t>
  </si>
  <si>
    <t>Chile Demos and Follow-up</t>
  </si>
  <si>
    <t>Colombian Demos &amp; Follow-up</t>
  </si>
  <si>
    <t>LAAD</t>
  </si>
  <si>
    <t>Taxi for Maria, the translator girl. (Max didn't have cash)</t>
  </si>
  <si>
    <t>Demo Sao Paulo</t>
  </si>
  <si>
    <t>Meal for 3 (Max, Maria and I)</t>
  </si>
  <si>
    <t>Meals (no including Apr 18, which was by myself)</t>
  </si>
  <si>
    <t>EURO Value</t>
  </si>
</sst>
</file>

<file path=xl/styles.xml><?xml version="1.0" encoding="utf-8"?>
<styleSheet xmlns="http://schemas.openxmlformats.org/spreadsheetml/2006/main">
  <numFmts count="16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&quot;€&quot;\ #,##0.00"/>
    <numFmt numFmtId="172" formatCode="_([$$-240A]\ * #,##0_);_([$$-240A]\ * \(#,##0\);_([$$-240A]\ * &quot;-&quot;??_);_(@_)"/>
    <numFmt numFmtId="173" formatCode="_-* #,##0_-;\-* #,##0_-;_-* \-??_-;_-@_-"/>
    <numFmt numFmtId="174" formatCode="[$USD]\ #,##0.00"/>
    <numFmt numFmtId="175" formatCode="#,##0.00_ ;\-#,##0.00\ "/>
    <numFmt numFmtId="176" formatCode="_-[$$-240A]\ * #,##0.00_ ;_-[$$-240A]\ * \-#,##0.00\ ;_-[$$-240A]\ * &quot;-&quot;??_ ;_-@_ "/>
    <numFmt numFmtId="177" formatCode="_-[$USD]\ * #,##0.00_-;\-[$USD]\ * #,##0.00_-;_-[$USD]\ * &quot;-&quot;??_-;_-@_-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1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8" fontId="1" fillId="6" borderId="11" xfId="0" applyNumberFormat="1" applyFont="1" applyFill="1" applyBorder="1" applyAlignment="1" applyProtection="1">
      <alignment horizontal="center" vertical="center"/>
    </xf>
    <xf numFmtId="170" fontId="1" fillId="0" borderId="14" xfId="0" applyNumberFormat="1" applyFont="1" applyBorder="1" applyAlignment="1" applyProtection="1">
      <alignment horizontal="right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  <protection locked="0"/>
    </xf>
    <xf numFmtId="170" fontId="1" fillId="0" borderId="17" xfId="0" applyNumberFormat="1" applyFont="1" applyBorder="1" applyAlignment="1" applyProtection="1">
      <alignment horizontal="right" vertical="center"/>
      <protection locked="0"/>
    </xf>
    <xf numFmtId="170" fontId="1" fillId="0" borderId="18" xfId="0" applyNumberFormat="1" applyFont="1" applyBorder="1" applyAlignment="1" applyProtection="1">
      <alignment horizontal="right" vertical="center"/>
      <protection locked="0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168" fontId="1" fillId="6" borderId="21" xfId="0" applyNumberFormat="1" applyFont="1" applyFill="1" applyBorder="1" applyAlignment="1" applyProtection="1">
      <alignment horizontal="center" vertical="center"/>
    </xf>
    <xf numFmtId="4" fontId="1" fillId="4" borderId="19" xfId="0" applyNumberFormat="1" applyFont="1" applyFill="1" applyBorder="1" applyAlignment="1" applyProtection="1">
      <alignment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169" fontId="1" fillId="0" borderId="16" xfId="0" applyNumberFormat="1" applyFont="1" applyBorder="1" applyAlignment="1" applyProtection="1">
      <alignment horizontal="center" vertical="center"/>
      <protection locked="0"/>
    </xf>
    <xf numFmtId="170" fontId="1" fillId="0" borderId="22" xfId="0" applyNumberFormat="1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6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0" fontId="1" fillId="8" borderId="38" xfId="0" applyFont="1" applyFill="1" applyBorder="1" applyAlignment="1" applyProtection="1">
      <alignment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0" fillId="8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2" xfId="0" applyNumberFormat="1" applyFont="1" applyFill="1" applyBorder="1" applyAlignment="1" applyProtection="1">
      <alignment horizontal="center" vertical="center"/>
    </xf>
    <xf numFmtId="4" fontId="1" fillId="2" borderId="43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23" xfId="0" applyNumberFormat="1" applyFont="1" applyFill="1" applyBorder="1" applyAlignment="1" applyProtection="1">
      <alignment horizontal="right" vertical="center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52" xfId="0" applyNumberFormat="1" applyFont="1" applyBorder="1" applyAlignment="1" applyProtection="1">
      <alignment horizontal="center" vertical="center"/>
      <protection locked="0"/>
    </xf>
    <xf numFmtId="170" fontId="1" fillId="0" borderId="53" xfId="0" applyNumberFormat="1" applyFont="1" applyBorder="1" applyAlignment="1" applyProtection="1">
      <alignment horizontal="right" vertical="center"/>
    </xf>
    <xf numFmtId="170" fontId="1" fillId="0" borderId="37" xfId="0" applyNumberFormat="1" applyFont="1" applyBorder="1" applyAlignment="1" applyProtection="1">
      <alignment horizontal="right" vertical="center"/>
      <protection locked="0"/>
    </xf>
    <xf numFmtId="0" fontId="2" fillId="0" borderId="54" xfId="0" applyFont="1" applyBorder="1" applyAlignment="1" applyProtection="1">
      <alignment horizontal="right" vertical="center" wrapText="1"/>
    </xf>
    <xf numFmtId="38" fontId="1" fillId="0" borderId="55" xfId="0" applyNumberFormat="1" applyFont="1" applyBorder="1" applyAlignment="1" applyProtection="1">
      <alignment horizontal="center" vertical="center"/>
      <protection locked="0"/>
    </xf>
    <xf numFmtId="40" fontId="2" fillId="0" borderId="54" xfId="0" applyNumberFormat="1" applyFont="1" applyBorder="1" applyAlignment="1" applyProtection="1">
      <alignment vertical="center"/>
    </xf>
    <xf numFmtId="0" fontId="2" fillId="0" borderId="54" xfId="0" applyFont="1" applyBorder="1" applyAlignment="1" applyProtection="1">
      <alignment vertical="center"/>
    </xf>
    <xf numFmtId="0" fontId="2" fillId="8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172" fontId="1" fillId="3" borderId="19" xfId="1" applyNumberFormat="1" applyFont="1" applyFill="1" applyBorder="1" applyAlignment="1" applyProtection="1">
      <alignment horizontal="right" vertical="center"/>
    </xf>
    <xf numFmtId="173" fontId="1" fillId="0" borderId="18" xfId="0" applyNumberFormat="1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171" fontId="2" fillId="0" borderId="46" xfId="0" applyNumberFormat="1" applyFont="1" applyBorder="1" applyAlignment="1" applyProtection="1">
      <alignment horizontal="center" vertical="center" wrapText="1"/>
    </xf>
    <xf numFmtId="171" fontId="2" fillId="0" borderId="48" xfId="0" applyNumberFormat="1" applyFont="1" applyBorder="1" applyAlignment="1" applyProtection="1">
      <alignment horizontal="center" vertical="center" wrapText="1"/>
    </xf>
    <xf numFmtId="171" fontId="2" fillId="0" borderId="51" xfId="0" applyNumberFormat="1" applyFont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5" borderId="25" xfId="0" applyNumberFormat="1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4" fontId="1" fillId="0" borderId="23" xfId="0" applyNumberFormat="1" applyFont="1" applyBorder="1" applyAlignment="1" applyProtection="1">
      <alignment horizontal="center" vertical="center" wrapText="1"/>
    </xf>
    <xf numFmtId="0" fontId="1" fillId="9" borderId="39" xfId="0" applyNumberFormat="1" applyFont="1" applyFill="1" applyBorder="1" applyAlignment="1" applyProtection="1">
      <alignment horizontal="center" vertical="center"/>
    </xf>
    <xf numFmtId="0" fontId="1" fillId="9" borderId="40" xfId="0" applyNumberFormat="1" applyFont="1" applyFill="1" applyBorder="1" applyAlignment="1" applyProtection="1">
      <alignment horizontal="center" vertical="center"/>
    </xf>
    <xf numFmtId="0" fontId="1" fillId="9" borderId="41" xfId="0" applyNumberFormat="1" applyFont="1" applyFill="1" applyBorder="1" applyAlignment="1" applyProtection="1">
      <alignment horizontal="center" vertical="center"/>
    </xf>
    <xf numFmtId="38" fontId="1" fillId="2" borderId="29" xfId="0" applyNumberFormat="1" applyFont="1" applyFill="1" applyBorder="1" applyAlignment="1" applyProtection="1">
      <alignment horizontal="center" vertical="center"/>
    </xf>
    <xf numFmtId="38" fontId="1" fillId="2" borderId="30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43" xfId="0" applyFont="1" applyFill="1" applyBorder="1" applyAlignment="1" applyProtection="1">
      <alignment horizontal="center" vertical="center" wrapText="1"/>
    </xf>
    <xf numFmtId="0" fontId="2" fillId="7" borderId="43" xfId="0" applyFont="1" applyFill="1" applyBorder="1" applyAlignment="1" applyProtection="1">
      <alignment horizontal="center" vertical="center"/>
    </xf>
    <xf numFmtId="0" fontId="2" fillId="7" borderId="27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49" fontId="2" fillId="4" borderId="24" xfId="0" applyNumberFormat="1" applyFont="1" applyFill="1" applyBorder="1" applyAlignment="1" applyProtection="1">
      <alignment horizontal="left" vertical="center"/>
    </xf>
    <xf numFmtId="49" fontId="2" fillId="4" borderId="24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174" fontId="2" fillId="0" borderId="0" xfId="0" applyNumberFormat="1" applyFont="1" applyAlignment="1" applyProtection="1">
      <alignment vertical="center"/>
    </xf>
    <xf numFmtId="171" fontId="2" fillId="0" borderId="0" xfId="0" applyNumberFormat="1" applyFont="1" applyAlignment="1" applyProtection="1">
      <alignment vertical="center"/>
    </xf>
    <xf numFmtId="175" fontId="1" fillId="0" borderId="18" xfId="0" applyNumberFormat="1" applyFont="1" applyBorder="1" applyAlignment="1" applyProtection="1">
      <alignment horizontal="right" vertical="center"/>
      <protection locked="0"/>
    </xf>
    <xf numFmtId="176" fontId="1" fillId="3" borderId="19" xfId="1" applyNumberFormat="1" applyFont="1" applyFill="1" applyBorder="1" applyAlignment="1" applyProtection="1">
      <alignment horizontal="right" vertical="center"/>
    </xf>
    <xf numFmtId="44" fontId="2" fillId="0" borderId="0" xfId="0" applyNumberFormat="1" applyFont="1" applyAlignment="1" applyProtection="1">
      <alignment vertical="center"/>
    </xf>
    <xf numFmtId="177" fontId="2" fillId="0" borderId="0" xfId="0" applyNumberFormat="1" applyFont="1" applyAlignment="1" applyProtection="1">
      <alignment vertical="center"/>
    </xf>
  </cellXfs>
  <cellStyles count="2">
    <cellStyle name="Euro" xfId="1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view="pageBreakPreview" topLeftCell="D1" zoomScale="60" zoomScaleNormal="55" workbookViewId="0">
      <selection activeCell="R13" sqref="R13:R23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39.5703125" style="2" bestFit="1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22" style="2" bestFit="1" customWidth="1"/>
    <col min="17" max="17" width="19.85546875" style="3" hidden="1" customWidth="1"/>
    <col min="18" max="18" width="31.140625" style="2" customWidth="1"/>
    <col min="19" max="19" width="14.140625" style="2" bestFit="1" customWidth="1"/>
    <col min="20" max="16384" width="9.140625" style="2"/>
  </cols>
  <sheetData>
    <row r="1" spans="1:19" s="7" customFormat="1" ht="65.25" customHeight="1">
      <c r="A1" s="4"/>
      <c r="B1" s="105" t="s">
        <v>30</v>
      </c>
      <c r="C1" s="105"/>
      <c r="D1" s="106" t="s">
        <v>38</v>
      </c>
      <c r="E1" s="106"/>
      <c r="F1" s="36">
        <v>42095</v>
      </c>
      <c r="G1" s="35" t="s">
        <v>43</v>
      </c>
      <c r="L1" s="7" t="s">
        <v>2</v>
      </c>
      <c r="M1" s="3">
        <f>+P1-N7</f>
        <v>0</v>
      </c>
      <c r="N1" s="5" t="s">
        <v>21</v>
      </c>
      <c r="O1" s="6"/>
      <c r="P1" s="51">
        <f>SUM(H7:M7)</f>
        <v>381824</v>
      </c>
      <c r="Q1" s="3" t="s">
        <v>31</v>
      </c>
      <c r="R1" s="108">
        <f>SUM(P11:P24)</f>
        <v>153.14999999999995</v>
      </c>
      <c r="S1" s="109">
        <f>SUM(R11:R24)</f>
        <v>142.87</v>
      </c>
    </row>
    <row r="2" spans="1:19" s="7" customFormat="1" ht="57.75" customHeight="1">
      <c r="A2" s="4"/>
      <c r="B2" s="107" t="s">
        <v>8</v>
      </c>
      <c r="C2" s="107"/>
      <c r="D2" s="106" t="s">
        <v>39</v>
      </c>
      <c r="E2" s="106"/>
      <c r="F2" s="8"/>
      <c r="G2" s="8"/>
      <c r="N2" s="9" t="s">
        <v>28</v>
      </c>
      <c r="O2" s="10"/>
      <c r="P2" s="11"/>
      <c r="Q2" s="3" t="s">
        <v>1</v>
      </c>
      <c r="R2" s="108"/>
      <c r="S2" s="109"/>
    </row>
    <row r="3" spans="1:19" s="7" customFormat="1" ht="35.25" customHeight="1">
      <c r="A3" s="4"/>
      <c r="B3" s="107" t="s">
        <v>9</v>
      </c>
      <c r="C3" s="107"/>
      <c r="D3" s="106" t="s">
        <v>1</v>
      </c>
      <c r="E3" s="106"/>
      <c r="N3" s="9" t="s">
        <v>27</v>
      </c>
      <c r="O3" s="10"/>
      <c r="P3" s="52">
        <f>+O7</f>
        <v>0</v>
      </c>
      <c r="Q3" s="12"/>
      <c r="R3" s="108">
        <v>0</v>
      </c>
      <c r="S3" s="109">
        <v>0</v>
      </c>
    </row>
    <row r="4" spans="1:19" s="7" customFormat="1" ht="35.25" customHeight="1" thickBot="1">
      <c r="A4" s="4"/>
      <c r="D4" s="13"/>
      <c r="E4" s="13"/>
      <c r="F4" s="9" t="s">
        <v>37</v>
      </c>
      <c r="G4" s="53">
        <v>1</v>
      </c>
      <c r="H4" s="14"/>
      <c r="I4" s="14"/>
      <c r="J4" s="2"/>
      <c r="K4" s="2"/>
      <c r="L4" s="2"/>
      <c r="M4" s="2"/>
      <c r="N4" s="15"/>
      <c r="O4" s="16"/>
      <c r="P4" s="17"/>
      <c r="Q4" s="12"/>
      <c r="R4" s="108"/>
      <c r="S4" s="109"/>
    </row>
    <row r="5" spans="1:19" s="7" customFormat="1" ht="43.5" customHeight="1" thickTop="1" thickBot="1">
      <c r="A5" s="4"/>
      <c r="B5" s="18" t="s">
        <v>10</v>
      </c>
      <c r="C5" s="19"/>
      <c r="D5" s="37">
        <v>13</v>
      </c>
      <c r="E5" s="13"/>
      <c r="F5" s="9" t="s">
        <v>25</v>
      </c>
      <c r="G5" s="53">
        <v>1.1100000000000001</v>
      </c>
      <c r="N5" s="86" t="s">
        <v>29</v>
      </c>
      <c r="O5" s="86"/>
      <c r="P5" s="54">
        <f>P1-P2-P3</f>
        <v>381824</v>
      </c>
      <c r="Q5" s="12"/>
      <c r="R5" s="108">
        <f>R1-R3</f>
        <v>153.14999999999995</v>
      </c>
      <c r="S5" s="109">
        <f>S1-S3</f>
        <v>142.87</v>
      </c>
    </row>
    <row r="6" spans="1:19" s="7" customFormat="1" ht="43.5" customHeight="1" thickTop="1" thickBot="1">
      <c r="A6" s="4"/>
      <c r="B6" s="55" t="s">
        <v>42</v>
      </c>
      <c r="C6" s="55"/>
      <c r="D6" s="13"/>
      <c r="E6" s="13"/>
      <c r="F6" s="9" t="s">
        <v>26</v>
      </c>
      <c r="G6" s="56">
        <v>11.11</v>
      </c>
      <c r="Q6" s="12"/>
    </row>
    <row r="7" spans="1:19" s="7" customFormat="1" ht="27" customHeight="1" thickTop="1" thickBot="1">
      <c r="A7" s="90" t="s">
        <v>33</v>
      </c>
      <c r="B7" s="91"/>
      <c r="C7" s="92"/>
      <c r="D7" s="93" t="s">
        <v>12</v>
      </c>
      <c r="E7" s="94"/>
      <c r="F7" s="94"/>
      <c r="G7" s="57">
        <f>SUM(G11:G24)</f>
        <v>0</v>
      </c>
      <c r="H7" s="58">
        <f>SUM(H11:H24)</f>
        <v>0</v>
      </c>
      <c r="I7" s="59">
        <f>SUM(I11:I24)</f>
        <v>0</v>
      </c>
      <c r="J7" s="59">
        <f>SUM(J11:J24)</f>
        <v>267100</v>
      </c>
      <c r="K7" s="59">
        <f>SUM(K11:K24)</f>
        <v>0</v>
      </c>
      <c r="L7" s="59">
        <f>SUM(L11:L24)</f>
        <v>0</v>
      </c>
      <c r="M7" s="60">
        <f>SUM(M11:M24)</f>
        <v>114724</v>
      </c>
      <c r="N7" s="61">
        <f>SUM(N11:N24)</f>
        <v>381824</v>
      </c>
      <c r="O7" s="62">
        <f>SUM(O11:O24)</f>
        <v>0</v>
      </c>
      <c r="P7" s="12"/>
      <c r="R7" s="13"/>
    </row>
    <row r="8" spans="1:19" ht="36" customHeight="1" thickTop="1" thickBot="1">
      <c r="A8" s="95"/>
      <c r="B8" s="96" t="s">
        <v>11</v>
      </c>
      <c r="C8" s="96" t="s">
        <v>23</v>
      </c>
      <c r="D8" s="97" t="s">
        <v>16</v>
      </c>
      <c r="E8" s="96" t="s">
        <v>34</v>
      </c>
      <c r="F8" s="99" t="s">
        <v>35</v>
      </c>
      <c r="G8" s="100" t="s">
        <v>13</v>
      </c>
      <c r="H8" s="102" t="s">
        <v>14</v>
      </c>
      <c r="I8" s="103" t="s">
        <v>15</v>
      </c>
      <c r="J8" s="104" t="s">
        <v>17</v>
      </c>
      <c r="K8" s="104" t="s">
        <v>18</v>
      </c>
      <c r="L8" s="87" t="s">
        <v>19</v>
      </c>
      <c r="M8" s="88"/>
      <c r="N8" s="85" t="s">
        <v>21</v>
      </c>
      <c r="O8" s="89" t="s">
        <v>22</v>
      </c>
      <c r="P8" s="78" t="s">
        <v>36</v>
      </c>
      <c r="Q8" s="2"/>
      <c r="R8" s="78" t="s">
        <v>62</v>
      </c>
    </row>
    <row r="9" spans="1:19" ht="36" customHeight="1" thickTop="1" thickBot="1">
      <c r="A9" s="95"/>
      <c r="B9" s="96" t="s">
        <v>32</v>
      </c>
      <c r="C9" s="96"/>
      <c r="D9" s="98"/>
      <c r="E9" s="96"/>
      <c r="F9" s="99"/>
      <c r="G9" s="101"/>
      <c r="H9" s="102" t="s">
        <v>4</v>
      </c>
      <c r="I9" s="103" t="s">
        <v>4</v>
      </c>
      <c r="J9" s="103"/>
      <c r="K9" s="103" t="s">
        <v>3</v>
      </c>
      <c r="L9" s="81" t="s">
        <v>20</v>
      </c>
      <c r="M9" s="83" t="s">
        <v>24</v>
      </c>
      <c r="N9" s="85"/>
      <c r="O9" s="89"/>
      <c r="P9" s="79"/>
      <c r="Q9" s="2"/>
      <c r="R9" s="79"/>
    </row>
    <row r="10" spans="1:19" ht="37.5" customHeight="1" thickTop="1" thickBot="1">
      <c r="A10" s="95"/>
      <c r="B10" s="96"/>
      <c r="C10" s="96"/>
      <c r="D10" s="98"/>
      <c r="E10" s="96"/>
      <c r="F10" s="99"/>
      <c r="G10" s="63" t="s">
        <v>0</v>
      </c>
      <c r="H10" s="102"/>
      <c r="I10" s="103"/>
      <c r="J10" s="103"/>
      <c r="K10" s="103"/>
      <c r="L10" s="82"/>
      <c r="M10" s="84"/>
      <c r="N10" s="85"/>
      <c r="O10" s="89"/>
      <c r="P10" s="80"/>
      <c r="Q10" s="2"/>
      <c r="R10" s="80"/>
    </row>
    <row r="11" spans="1:19" ht="30" customHeight="1" thickTop="1">
      <c r="A11" s="20">
        <v>1</v>
      </c>
      <c r="B11" s="32">
        <v>42106</v>
      </c>
      <c r="C11" s="64" t="s">
        <v>52</v>
      </c>
      <c r="D11" s="64" t="s">
        <v>53</v>
      </c>
      <c r="E11" s="64" t="s">
        <v>40</v>
      </c>
      <c r="F11" s="65" t="s">
        <v>41</v>
      </c>
      <c r="G11" s="66"/>
      <c r="H11" s="67">
        <f>IF($D$3="si",($G$5/$G$6*G11),IF($D$3="no",G11*$G$4,0))</f>
        <v>0</v>
      </c>
      <c r="I11" s="21"/>
      <c r="J11" s="22"/>
      <c r="K11" s="68"/>
      <c r="L11" s="68"/>
      <c r="M11" s="76">
        <v>55200</v>
      </c>
      <c r="N11" s="75">
        <f>SUM(H11:M11)</f>
        <v>55200</v>
      </c>
      <c r="O11" s="26"/>
      <c r="P11" s="69">
        <v>22</v>
      </c>
      <c r="Q11" s="2"/>
      <c r="R11" s="69">
        <v>20.81</v>
      </c>
    </row>
    <row r="12" spans="1:19" ht="30" customHeight="1">
      <c r="A12" s="27">
        <v>2</v>
      </c>
      <c r="B12" s="32">
        <v>42114</v>
      </c>
      <c r="C12" s="64" t="s">
        <v>55</v>
      </c>
      <c r="D12" s="64" t="s">
        <v>53</v>
      </c>
      <c r="E12" s="64" t="s">
        <v>40</v>
      </c>
      <c r="F12" s="65" t="s">
        <v>41</v>
      </c>
      <c r="G12" s="70"/>
      <c r="H12" s="67">
        <f>IF($D$3="si",($G$5/$G$6*G12),IF($D$3="no",G12*$G$4,0))</f>
        <v>0</v>
      </c>
      <c r="I12" s="21"/>
      <c r="J12" s="22"/>
      <c r="K12" s="68"/>
      <c r="L12" s="24"/>
      <c r="M12" s="76">
        <v>59524</v>
      </c>
      <c r="N12" s="75">
        <f>SUM(H12:M12)</f>
        <v>59524</v>
      </c>
      <c r="O12" s="28"/>
      <c r="P12" s="69">
        <v>23.88</v>
      </c>
      <c r="Q12" s="2"/>
      <c r="R12" s="69">
        <v>22.28</v>
      </c>
    </row>
    <row r="13" spans="1:19" ht="30" customHeight="1">
      <c r="A13" s="27">
        <v>3</v>
      </c>
      <c r="B13" s="32">
        <v>42106</v>
      </c>
      <c r="C13" s="64" t="s">
        <v>56</v>
      </c>
      <c r="D13" s="64" t="s">
        <v>54</v>
      </c>
      <c r="E13" s="64" t="s">
        <v>40</v>
      </c>
      <c r="F13" s="65" t="s">
        <v>41</v>
      </c>
      <c r="G13" s="70"/>
      <c r="H13" s="67">
        <f t="shared" ref="H13:H14" si="0">IF($D$3="si",($G$5/$G$6*G13),IF($D$3="no",G13*$G$4,0))</f>
        <v>0</v>
      </c>
      <c r="I13" s="21"/>
      <c r="J13" s="22">
        <v>40000</v>
      </c>
      <c r="K13" s="68"/>
      <c r="L13" s="24"/>
      <c r="M13" s="76"/>
      <c r="N13" s="75">
        <f t="shared" ref="N13:N14" si="1">SUM(H13:M13)</f>
        <v>40000</v>
      </c>
      <c r="O13" s="28"/>
      <c r="P13" s="71">
        <v>15.94</v>
      </c>
      <c r="Q13" s="2"/>
      <c r="R13" s="71">
        <v>15.08</v>
      </c>
    </row>
    <row r="14" spans="1:19">
      <c r="A14" s="27">
        <v>4</v>
      </c>
      <c r="B14" s="32">
        <v>42113</v>
      </c>
      <c r="C14" s="64" t="s">
        <v>56</v>
      </c>
      <c r="D14" s="64" t="s">
        <v>54</v>
      </c>
      <c r="E14" s="64" t="s">
        <v>40</v>
      </c>
      <c r="F14" s="65" t="s">
        <v>41</v>
      </c>
      <c r="G14" s="70"/>
      <c r="H14" s="67">
        <f t="shared" si="0"/>
        <v>0</v>
      </c>
      <c r="I14" s="21"/>
      <c r="J14" s="22">
        <v>25000</v>
      </c>
      <c r="K14" s="68"/>
      <c r="L14" s="24"/>
      <c r="M14" s="76"/>
      <c r="N14" s="75">
        <f t="shared" si="1"/>
        <v>25000</v>
      </c>
      <c r="O14" s="28"/>
      <c r="P14" s="72">
        <v>10.07</v>
      </c>
      <c r="Q14" s="2"/>
      <c r="R14" s="72">
        <v>9.31</v>
      </c>
    </row>
    <row r="15" spans="1:19" ht="30" customHeight="1">
      <c r="A15" s="27">
        <v>5</v>
      </c>
      <c r="B15" s="32">
        <v>42114</v>
      </c>
      <c r="C15" s="64" t="s">
        <v>56</v>
      </c>
      <c r="D15" s="64" t="s">
        <v>54</v>
      </c>
      <c r="E15" s="64" t="s">
        <v>40</v>
      </c>
      <c r="F15" s="65" t="s">
        <v>41</v>
      </c>
      <c r="G15" s="70"/>
      <c r="H15" s="67">
        <f t="shared" ref="H15:H23" si="2">IF($D$3="si",($G$5/$G$6*G15),IF($D$3="no",G15*$G$4,0))</f>
        <v>0</v>
      </c>
      <c r="I15" s="33"/>
      <c r="J15" s="23">
        <v>40000</v>
      </c>
      <c r="K15" s="24"/>
      <c r="L15" s="24"/>
      <c r="M15" s="25"/>
      <c r="N15" s="75">
        <f t="shared" ref="N15:N24" si="3">SUM(H15:M15)</f>
        <v>40000</v>
      </c>
      <c r="O15" s="28"/>
      <c r="P15" s="72">
        <v>16.05</v>
      </c>
      <c r="Q15" s="2"/>
      <c r="R15" s="72">
        <v>14.91</v>
      </c>
    </row>
    <row r="16" spans="1:19" ht="30" customHeight="1">
      <c r="A16" s="27">
        <v>6</v>
      </c>
      <c r="B16" s="32">
        <v>42117</v>
      </c>
      <c r="C16" s="64" t="s">
        <v>56</v>
      </c>
      <c r="D16" s="64" t="s">
        <v>54</v>
      </c>
      <c r="E16" s="64" t="s">
        <v>40</v>
      </c>
      <c r="F16" s="65" t="s">
        <v>41</v>
      </c>
      <c r="G16" s="70"/>
      <c r="H16" s="67">
        <f t="shared" si="2"/>
        <v>0</v>
      </c>
      <c r="I16" s="33"/>
      <c r="J16" s="23">
        <v>40000</v>
      </c>
      <c r="K16" s="24"/>
      <c r="L16" s="24"/>
      <c r="M16" s="25"/>
      <c r="N16" s="75">
        <f t="shared" si="3"/>
        <v>40000</v>
      </c>
      <c r="O16" s="28"/>
      <c r="P16" s="72">
        <v>16.07</v>
      </c>
      <c r="Q16" s="2"/>
      <c r="R16" s="72">
        <v>14.91</v>
      </c>
    </row>
    <row r="17" spans="1:18" ht="30" customHeight="1">
      <c r="A17" s="27">
        <v>7</v>
      </c>
      <c r="B17" s="32">
        <v>42117</v>
      </c>
      <c r="C17" s="64" t="s">
        <v>56</v>
      </c>
      <c r="D17" s="64" t="s">
        <v>54</v>
      </c>
      <c r="E17" s="64" t="s">
        <v>40</v>
      </c>
      <c r="F17" s="65" t="s">
        <v>41</v>
      </c>
      <c r="G17" s="70"/>
      <c r="H17" s="67">
        <f t="shared" si="2"/>
        <v>0</v>
      </c>
      <c r="I17" s="33"/>
      <c r="J17" s="23">
        <v>13700</v>
      </c>
      <c r="K17" s="24"/>
      <c r="L17" s="24"/>
      <c r="M17" s="25"/>
      <c r="N17" s="75">
        <f t="shared" si="3"/>
        <v>13700</v>
      </c>
      <c r="O17" s="28"/>
      <c r="P17" s="72">
        <v>5.5</v>
      </c>
      <c r="Q17" s="2"/>
      <c r="R17" s="72">
        <v>5.1100000000000003</v>
      </c>
    </row>
    <row r="18" spans="1:18" ht="30" customHeight="1">
      <c r="A18" s="27">
        <v>8</v>
      </c>
      <c r="B18" s="32">
        <v>42117</v>
      </c>
      <c r="C18" s="64" t="s">
        <v>56</v>
      </c>
      <c r="D18" s="64" t="s">
        <v>54</v>
      </c>
      <c r="E18" s="64" t="s">
        <v>40</v>
      </c>
      <c r="F18" s="65" t="s">
        <v>41</v>
      </c>
      <c r="G18" s="70"/>
      <c r="H18" s="67">
        <f t="shared" si="2"/>
        <v>0</v>
      </c>
      <c r="I18" s="33"/>
      <c r="J18" s="23">
        <v>19500</v>
      </c>
      <c r="K18" s="24"/>
      <c r="L18" s="24"/>
      <c r="M18" s="25"/>
      <c r="N18" s="75">
        <f t="shared" si="3"/>
        <v>19500</v>
      </c>
      <c r="O18" s="28"/>
      <c r="P18" s="72">
        <v>7.83</v>
      </c>
      <c r="Q18" s="2"/>
      <c r="R18" s="72">
        <v>7.27</v>
      </c>
    </row>
    <row r="19" spans="1:18" ht="30" customHeight="1">
      <c r="A19" s="27">
        <v>9</v>
      </c>
      <c r="B19" s="32">
        <v>42117</v>
      </c>
      <c r="C19" s="64" t="s">
        <v>56</v>
      </c>
      <c r="D19" s="64" t="s">
        <v>54</v>
      </c>
      <c r="E19" s="64" t="s">
        <v>40</v>
      </c>
      <c r="F19" s="65" t="s">
        <v>41</v>
      </c>
      <c r="G19" s="70"/>
      <c r="H19" s="67">
        <f t="shared" si="2"/>
        <v>0</v>
      </c>
      <c r="I19" s="33"/>
      <c r="J19" s="23">
        <v>15800</v>
      </c>
      <c r="K19" s="24"/>
      <c r="L19" s="24"/>
      <c r="M19" s="25"/>
      <c r="N19" s="75">
        <f t="shared" si="3"/>
        <v>15800</v>
      </c>
      <c r="O19" s="28"/>
      <c r="P19" s="72">
        <v>6.35</v>
      </c>
      <c r="Q19" s="2"/>
      <c r="R19" s="72">
        <v>5.89</v>
      </c>
    </row>
    <row r="20" spans="1:18" ht="30" customHeight="1">
      <c r="A20" s="27">
        <v>10</v>
      </c>
      <c r="B20" s="32">
        <v>42117</v>
      </c>
      <c r="C20" s="64" t="s">
        <v>56</v>
      </c>
      <c r="D20" s="64" t="s">
        <v>54</v>
      </c>
      <c r="E20" s="64" t="s">
        <v>40</v>
      </c>
      <c r="F20" s="65" t="s">
        <v>41</v>
      </c>
      <c r="G20" s="70"/>
      <c r="H20" s="67">
        <f t="shared" si="2"/>
        <v>0</v>
      </c>
      <c r="I20" s="33"/>
      <c r="J20" s="23">
        <v>13850</v>
      </c>
      <c r="K20" s="24"/>
      <c r="L20" s="24"/>
      <c r="M20" s="25"/>
      <c r="N20" s="75">
        <f t="shared" si="3"/>
        <v>13850</v>
      </c>
      <c r="O20" s="28"/>
      <c r="P20" s="72">
        <v>5.56</v>
      </c>
      <c r="Q20" s="2"/>
      <c r="R20" s="72">
        <v>5.16</v>
      </c>
    </row>
    <row r="21" spans="1:18" ht="30" customHeight="1">
      <c r="A21" s="27">
        <v>11</v>
      </c>
      <c r="B21" s="32">
        <v>42117</v>
      </c>
      <c r="C21" s="64" t="s">
        <v>56</v>
      </c>
      <c r="D21" s="64" t="s">
        <v>54</v>
      </c>
      <c r="E21" s="64" t="s">
        <v>40</v>
      </c>
      <c r="F21" s="65" t="s">
        <v>41</v>
      </c>
      <c r="G21" s="70"/>
      <c r="H21" s="67">
        <f t="shared" si="2"/>
        <v>0</v>
      </c>
      <c r="I21" s="33"/>
      <c r="J21" s="23">
        <v>14400</v>
      </c>
      <c r="K21" s="24"/>
      <c r="L21" s="24"/>
      <c r="M21" s="25"/>
      <c r="N21" s="75">
        <f t="shared" si="3"/>
        <v>14400</v>
      </c>
      <c r="O21" s="28"/>
      <c r="P21" s="72">
        <v>5.78</v>
      </c>
      <c r="Q21" s="2"/>
      <c r="R21" s="72">
        <v>5.37</v>
      </c>
    </row>
    <row r="22" spans="1:18" ht="30" customHeight="1">
      <c r="A22" s="27">
        <v>12</v>
      </c>
      <c r="B22" s="32">
        <v>42117</v>
      </c>
      <c r="C22" s="64" t="s">
        <v>56</v>
      </c>
      <c r="D22" s="64" t="s">
        <v>54</v>
      </c>
      <c r="E22" s="64" t="s">
        <v>40</v>
      </c>
      <c r="F22" s="65" t="s">
        <v>41</v>
      </c>
      <c r="G22" s="70"/>
      <c r="H22" s="67">
        <f t="shared" si="2"/>
        <v>0</v>
      </c>
      <c r="I22" s="33"/>
      <c r="J22" s="23">
        <v>18400</v>
      </c>
      <c r="K22" s="24"/>
      <c r="L22" s="24"/>
      <c r="M22" s="25"/>
      <c r="N22" s="75">
        <f t="shared" si="3"/>
        <v>18400</v>
      </c>
      <c r="O22" s="28"/>
      <c r="P22" s="72">
        <v>7.39</v>
      </c>
      <c r="Q22" s="2"/>
      <c r="R22" s="72">
        <v>6.86</v>
      </c>
    </row>
    <row r="23" spans="1:18" ht="30" customHeight="1">
      <c r="A23" s="27">
        <v>13</v>
      </c>
      <c r="B23" s="32">
        <v>42118</v>
      </c>
      <c r="C23" s="64" t="s">
        <v>56</v>
      </c>
      <c r="D23" s="64" t="s">
        <v>54</v>
      </c>
      <c r="E23" s="64" t="s">
        <v>40</v>
      </c>
      <c r="F23" s="65" t="s">
        <v>41</v>
      </c>
      <c r="G23" s="70"/>
      <c r="H23" s="67">
        <f t="shared" si="2"/>
        <v>0</v>
      </c>
      <c r="I23" s="33"/>
      <c r="J23" s="23">
        <v>26450</v>
      </c>
      <c r="K23" s="24"/>
      <c r="L23" s="24"/>
      <c r="M23" s="25"/>
      <c r="N23" s="75">
        <f t="shared" si="3"/>
        <v>26450</v>
      </c>
      <c r="O23" s="28"/>
      <c r="P23" s="72">
        <v>10.73</v>
      </c>
      <c r="Q23" s="2"/>
      <c r="R23" s="72">
        <v>9.91</v>
      </c>
    </row>
    <row r="24" spans="1:18" ht="30" customHeight="1">
      <c r="A24" s="27">
        <v>14</v>
      </c>
      <c r="B24" s="32"/>
      <c r="C24" s="29"/>
      <c r="D24" s="34"/>
      <c r="E24" s="30"/>
      <c r="F24" s="31"/>
      <c r="G24" s="70"/>
      <c r="H24" s="67">
        <f>IF($D$3="si",($G$5/$G$6*G24),IF($D$3="no",G24*$G$4,0))</f>
        <v>0</v>
      </c>
      <c r="I24" s="33"/>
      <c r="J24" s="23"/>
      <c r="K24" s="24"/>
      <c r="L24" s="24"/>
      <c r="M24" s="25"/>
      <c r="N24" s="75">
        <f t="shared" si="3"/>
        <v>0</v>
      </c>
      <c r="O24" s="28"/>
      <c r="P24" s="72"/>
      <c r="Q24" s="2"/>
      <c r="R24" s="72"/>
    </row>
    <row r="25" spans="1:18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R25" s="74"/>
    </row>
    <row r="26" spans="1:18">
      <c r="A26" s="41"/>
      <c r="B26" s="42"/>
      <c r="C26" s="43"/>
      <c r="D26" s="44"/>
      <c r="E26" s="44"/>
      <c r="F26" s="45"/>
      <c r="G26" s="46"/>
      <c r="H26" s="47"/>
      <c r="I26" s="48"/>
      <c r="J26" s="48"/>
      <c r="K26" s="48"/>
      <c r="L26" s="48"/>
      <c r="M26" s="48"/>
      <c r="N26" s="49"/>
      <c r="O26" s="50"/>
      <c r="P26" s="73"/>
      <c r="R26" s="74"/>
    </row>
    <row r="27" spans="1:18">
      <c r="A27" s="38"/>
      <c r="B27" s="40" t="s">
        <v>5</v>
      </c>
      <c r="C27" s="40"/>
      <c r="D27" s="40"/>
      <c r="E27" s="39"/>
      <c r="F27" s="39"/>
      <c r="G27" s="40" t="s">
        <v>7</v>
      </c>
      <c r="H27" s="40"/>
      <c r="I27" s="40"/>
      <c r="J27" s="39"/>
      <c r="K27" s="39"/>
      <c r="L27" s="40" t="s">
        <v>6</v>
      </c>
      <c r="M27" s="40"/>
      <c r="N27" s="40"/>
      <c r="O27" s="39"/>
      <c r="P27" s="73"/>
      <c r="R27" s="74"/>
    </row>
    <row r="28" spans="1:18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73"/>
    </row>
    <row r="29" spans="1:18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G8:G9"/>
    <mergeCell ref="H8:H10"/>
    <mergeCell ref="I8:I10"/>
    <mergeCell ref="J8:J10"/>
    <mergeCell ref="K8:K10"/>
    <mergeCell ref="A7:C7"/>
    <mergeCell ref="D7:F7"/>
    <mergeCell ref="A8:A10"/>
    <mergeCell ref="B8:B10"/>
    <mergeCell ref="C8:C10"/>
    <mergeCell ref="D8:D10"/>
    <mergeCell ref="E8:E10"/>
    <mergeCell ref="F8:F10"/>
    <mergeCell ref="P8:P10"/>
    <mergeCell ref="L9:L10"/>
    <mergeCell ref="M9:M10"/>
    <mergeCell ref="N8:N10"/>
    <mergeCell ref="N5:O5"/>
    <mergeCell ref="L8:M8"/>
    <mergeCell ref="O8:O10"/>
  </mergeCells>
  <conditionalFormatting sqref="M1">
    <cfRule type="cellIs" dxfId="1" priority="1" operator="notEqual">
      <formula>0</formula>
    </cfRule>
  </conditionalFormatting>
  <dataValidations count="11">
    <dataValidation type="textLength" operator="greaterThan" allowBlank="1" sqref="C26 C24">
      <formula1>1</formula1>
      <formula2>0</formula2>
    </dataValidation>
    <dataValidation type="date" operator="greaterThanOrEqual" showErrorMessage="1" errorTitle="Data" error="Inserire una data superiore al 1/11/2000" sqref="B26 B15:B24">
      <formula1>36831</formula1>
      <formula2>0</formula2>
    </dataValidation>
    <dataValidation type="textLength" operator="greaterThan" sqref="F26 F24">
      <formula1>1</formula1>
      <formula2>0</formula2>
    </dataValidation>
    <dataValidation type="textLength" operator="greaterThan" allowBlank="1" showErrorMessage="1" sqref="D26:E26 E11:E24 D24">
      <formula1>1</formula1>
      <formula2>0</formula2>
    </dataValidation>
    <dataValidation type="whole" operator="greaterThanOrEqual" allowBlank="1" showErrorMessage="1" errorTitle="Valore" error="Inserire un numero maggiore o uguale a 0 (zero)!" sqref="N26 N11:N24">
      <formula1>0</formula1>
      <formula2>0</formula2>
    </dataValidation>
    <dataValidation type="decimal" operator="greaterThanOrEqual" allowBlank="1" showErrorMessage="1" errorTitle="Valore" error="Inserire un numero maggiore o uguale a 0 (zero)!" sqref="H26:M26 H12:H24 I15:M24 M14 H11:I11 J11:M12 J13:L14">
      <formula1>0</formula1>
      <formula2>0</formula2>
    </dataValidation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</dataValidations>
  <pageMargins left="0.70866141732283472" right="0.70866141732283472" top="1.49" bottom="0.74803149606299213" header="0.31496062992125984" footer="0.31496062992125984"/>
  <pageSetup scale="2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view="pageBreakPreview" topLeftCell="F10" zoomScale="60" zoomScaleNormal="50" workbookViewId="0">
      <selection activeCell="R31" activeCellId="1" sqref="R24:R29 R31:R36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30.28515625" style="2" bestFit="1" customWidth="1"/>
    <col min="4" max="4" width="55.710937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9" width="17.5703125" style="2" bestFit="1" customWidth="1"/>
    <col min="20" max="16384" width="9.140625" style="2"/>
  </cols>
  <sheetData>
    <row r="1" spans="1:19" s="7" customFormat="1" ht="65.25" customHeight="1">
      <c r="A1" s="4"/>
      <c r="B1" s="105" t="s">
        <v>30</v>
      </c>
      <c r="C1" s="105"/>
      <c r="D1" s="106" t="s">
        <v>38</v>
      </c>
      <c r="E1" s="106"/>
      <c r="F1" s="36">
        <v>42095</v>
      </c>
      <c r="G1" s="35" t="s">
        <v>44</v>
      </c>
      <c r="L1" s="7" t="s">
        <v>2</v>
      </c>
      <c r="M1" s="3">
        <f>+P1-N7</f>
        <v>0</v>
      </c>
      <c r="N1" s="5" t="s">
        <v>21</v>
      </c>
      <c r="O1" s="6"/>
      <c r="P1" s="51">
        <f>SUM(H7:M7)</f>
        <v>2224.7600000000002</v>
      </c>
      <c r="Q1" s="3" t="s">
        <v>31</v>
      </c>
      <c r="R1" s="108">
        <f>SUM(P11:P37)</f>
        <v>728.71</v>
      </c>
      <c r="S1" s="112">
        <f>SUM(R11:R37)</f>
        <v>682.81</v>
      </c>
    </row>
    <row r="2" spans="1:19" s="7" customFormat="1" ht="57.75" customHeight="1">
      <c r="A2" s="4"/>
      <c r="B2" s="107" t="s">
        <v>8</v>
      </c>
      <c r="C2" s="107"/>
      <c r="D2" s="106" t="s">
        <v>39</v>
      </c>
      <c r="E2" s="106"/>
      <c r="F2" s="8"/>
      <c r="G2" s="8"/>
      <c r="N2" s="9" t="s">
        <v>28</v>
      </c>
      <c r="O2" s="10"/>
      <c r="P2" s="11"/>
      <c r="Q2" s="3" t="s">
        <v>1</v>
      </c>
      <c r="R2" s="108"/>
      <c r="S2" s="112"/>
    </row>
    <row r="3" spans="1:19" s="7" customFormat="1" ht="35.25" customHeight="1">
      <c r="A3" s="4"/>
      <c r="B3" s="107" t="s">
        <v>9</v>
      </c>
      <c r="C3" s="107"/>
      <c r="D3" s="106" t="s">
        <v>1</v>
      </c>
      <c r="E3" s="106"/>
      <c r="N3" s="9" t="s">
        <v>27</v>
      </c>
      <c r="O3" s="10"/>
      <c r="P3" s="52">
        <f>+O7</f>
        <v>0</v>
      </c>
      <c r="Q3" s="12"/>
      <c r="R3" s="108">
        <v>0</v>
      </c>
      <c r="S3" s="112">
        <v>0</v>
      </c>
    </row>
    <row r="4" spans="1:19" s="7" customFormat="1" ht="35.25" customHeight="1" thickBot="1">
      <c r="A4" s="4"/>
      <c r="D4" s="13"/>
      <c r="E4" s="13"/>
      <c r="F4" s="9" t="s">
        <v>37</v>
      </c>
      <c r="G4" s="53">
        <v>1</v>
      </c>
      <c r="H4" s="14"/>
      <c r="I4" s="14"/>
      <c r="J4" s="2"/>
      <c r="K4" s="2"/>
      <c r="L4" s="2"/>
      <c r="M4" s="2"/>
      <c r="N4" s="15"/>
      <c r="O4" s="16"/>
      <c r="P4" s="17"/>
      <c r="Q4" s="12"/>
      <c r="R4" s="108"/>
      <c r="S4" s="112"/>
    </row>
    <row r="5" spans="1:19" s="7" customFormat="1" ht="43.5" customHeight="1" thickTop="1" thickBot="1">
      <c r="A5" s="4"/>
      <c r="B5" s="18" t="s">
        <v>10</v>
      </c>
      <c r="C5" s="19"/>
      <c r="D5" s="37">
        <v>26</v>
      </c>
      <c r="E5" s="13"/>
      <c r="F5" s="9" t="s">
        <v>25</v>
      </c>
      <c r="G5" s="53">
        <v>1.1100000000000001</v>
      </c>
      <c r="N5" s="86" t="s">
        <v>29</v>
      </c>
      <c r="O5" s="86"/>
      <c r="P5" s="54">
        <f>P1-P2-P3</f>
        <v>2224.7600000000002</v>
      </c>
      <c r="Q5" s="12"/>
      <c r="R5" s="108">
        <f>R1-R3</f>
        <v>728.71</v>
      </c>
      <c r="S5" s="112">
        <f>S1-S3</f>
        <v>682.81</v>
      </c>
    </row>
    <row r="6" spans="1:19" s="7" customFormat="1" ht="43.5" customHeight="1" thickTop="1" thickBot="1">
      <c r="A6" s="4"/>
      <c r="B6" s="55" t="s">
        <v>46</v>
      </c>
      <c r="C6" s="55"/>
      <c r="D6" s="13"/>
      <c r="E6" s="13"/>
      <c r="F6" s="9" t="s">
        <v>26</v>
      </c>
      <c r="G6" s="56">
        <v>11.11</v>
      </c>
      <c r="Q6" s="12"/>
    </row>
    <row r="7" spans="1:19" s="7" customFormat="1" ht="27" customHeight="1" thickTop="1" thickBot="1">
      <c r="A7" s="90" t="s">
        <v>33</v>
      </c>
      <c r="B7" s="91"/>
      <c r="C7" s="92"/>
      <c r="D7" s="93" t="s">
        <v>12</v>
      </c>
      <c r="E7" s="94"/>
      <c r="F7" s="94"/>
      <c r="G7" s="57">
        <f t="shared" ref="G7:O7" si="0">SUM(G11:G37)</f>
        <v>0</v>
      </c>
      <c r="H7" s="58">
        <f t="shared" si="0"/>
        <v>0</v>
      </c>
      <c r="I7" s="59">
        <f t="shared" si="0"/>
        <v>0</v>
      </c>
      <c r="J7" s="59">
        <f t="shared" si="0"/>
        <v>1311.19</v>
      </c>
      <c r="K7" s="59">
        <f t="shared" si="0"/>
        <v>0</v>
      </c>
      <c r="L7" s="59">
        <f t="shared" si="0"/>
        <v>217.5</v>
      </c>
      <c r="M7" s="60">
        <f t="shared" si="0"/>
        <v>696.06999999999994</v>
      </c>
      <c r="N7" s="61">
        <f t="shared" si="0"/>
        <v>2224.7600000000002</v>
      </c>
      <c r="O7" s="62">
        <f t="shared" si="0"/>
        <v>0</v>
      </c>
      <c r="P7" s="12"/>
      <c r="R7" s="13"/>
    </row>
    <row r="8" spans="1:19" ht="36" customHeight="1" thickTop="1" thickBot="1">
      <c r="A8" s="95"/>
      <c r="B8" s="96" t="s">
        <v>11</v>
      </c>
      <c r="C8" s="96" t="s">
        <v>23</v>
      </c>
      <c r="D8" s="97" t="s">
        <v>16</v>
      </c>
      <c r="E8" s="96" t="s">
        <v>34</v>
      </c>
      <c r="F8" s="99" t="s">
        <v>35</v>
      </c>
      <c r="G8" s="100" t="s">
        <v>13</v>
      </c>
      <c r="H8" s="102" t="s">
        <v>14</v>
      </c>
      <c r="I8" s="103" t="s">
        <v>15</v>
      </c>
      <c r="J8" s="104" t="s">
        <v>17</v>
      </c>
      <c r="K8" s="104" t="s">
        <v>18</v>
      </c>
      <c r="L8" s="87" t="s">
        <v>19</v>
      </c>
      <c r="M8" s="88"/>
      <c r="N8" s="85" t="s">
        <v>21</v>
      </c>
      <c r="O8" s="89" t="s">
        <v>22</v>
      </c>
      <c r="P8" s="78" t="s">
        <v>36</v>
      </c>
      <c r="Q8" s="2"/>
      <c r="R8" s="78" t="s">
        <v>62</v>
      </c>
    </row>
    <row r="9" spans="1:19" ht="36" customHeight="1" thickTop="1" thickBot="1">
      <c r="A9" s="95"/>
      <c r="B9" s="96" t="s">
        <v>32</v>
      </c>
      <c r="C9" s="96"/>
      <c r="D9" s="98"/>
      <c r="E9" s="96"/>
      <c r="F9" s="99"/>
      <c r="G9" s="101"/>
      <c r="H9" s="102" t="s">
        <v>4</v>
      </c>
      <c r="I9" s="103" t="s">
        <v>4</v>
      </c>
      <c r="J9" s="103"/>
      <c r="K9" s="103" t="s">
        <v>3</v>
      </c>
      <c r="L9" s="81" t="s">
        <v>20</v>
      </c>
      <c r="M9" s="83" t="s">
        <v>24</v>
      </c>
      <c r="N9" s="85"/>
      <c r="O9" s="89"/>
      <c r="P9" s="79"/>
      <c r="Q9" s="2"/>
      <c r="R9" s="79"/>
    </row>
    <row r="10" spans="1:19" ht="37.5" customHeight="1" thickTop="1" thickBot="1">
      <c r="A10" s="95"/>
      <c r="B10" s="96"/>
      <c r="C10" s="96"/>
      <c r="D10" s="98"/>
      <c r="E10" s="96"/>
      <c r="F10" s="99"/>
      <c r="G10" s="63" t="s">
        <v>0</v>
      </c>
      <c r="H10" s="102"/>
      <c r="I10" s="103"/>
      <c r="J10" s="103"/>
      <c r="K10" s="103"/>
      <c r="L10" s="82"/>
      <c r="M10" s="84"/>
      <c r="N10" s="85"/>
      <c r="O10" s="89"/>
      <c r="P10" s="80"/>
      <c r="Q10" s="2"/>
      <c r="R10" s="80"/>
    </row>
    <row r="11" spans="1:19" ht="30" customHeight="1" thickTop="1">
      <c r="A11" s="20">
        <v>1</v>
      </c>
      <c r="B11" s="32">
        <v>42107</v>
      </c>
      <c r="C11" s="64" t="s">
        <v>57</v>
      </c>
      <c r="D11" s="64" t="s">
        <v>54</v>
      </c>
      <c r="E11" s="64" t="s">
        <v>50</v>
      </c>
      <c r="F11" s="65" t="s">
        <v>51</v>
      </c>
      <c r="G11" s="66"/>
      <c r="H11" s="67">
        <f>IF($D$3="si",($G$5/$G$6*G11),IF($D$3="no",G11*$G$4,0))</f>
        <v>0</v>
      </c>
      <c r="I11" s="21"/>
      <c r="J11" s="22">
        <v>135.74</v>
      </c>
      <c r="K11" s="68"/>
      <c r="L11" s="68"/>
      <c r="M11" s="110"/>
      <c r="N11" s="111">
        <f>SUM(H11:M11)</f>
        <v>135.74</v>
      </c>
      <c r="O11" s="26"/>
      <c r="P11" s="69">
        <v>43.81</v>
      </c>
      <c r="Q11" s="2"/>
      <c r="R11" s="69">
        <v>41.52</v>
      </c>
    </row>
    <row r="12" spans="1:19" ht="30" customHeight="1">
      <c r="A12" s="20">
        <v>2</v>
      </c>
      <c r="B12" s="32">
        <v>42108</v>
      </c>
      <c r="C12" s="64" t="s">
        <v>57</v>
      </c>
      <c r="D12" s="64" t="s">
        <v>54</v>
      </c>
      <c r="E12" s="64" t="s">
        <v>50</v>
      </c>
      <c r="F12" s="65" t="s">
        <v>51</v>
      </c>
      <c r="G12" s="66"/>
      <c r="H12" s="67">
        <f t="shared" ref="H12:H37" si="1">IF($D$3="si",($G$5/$G$6*G12),IF($D$3="no",G12*$G$4,0))</f>
        <v>0</v>
      </c>
      <c r="I12" s="21"/>
      <c r="J12" s="22">
        <v>70</v>
      </c>
      <c r="K12" s="68"/>
      <c r="L12" s="68"/>
      <c r="M12" s="110"/>
      <c r="N12" s="111">
        <f t="shared" ref="N12:N37" si="2">SUM(H12:M12)</f>
        <v>70</v>
      </c>
      <c r="O12" s="26"/>
      <c r="P12" s="69">
        <v>22.51</v>
      </c>
      <c r="Q12" s="2"/>
      <c r="R12" s="69">
        <v>21.3</v>
      </c>
    </row>
    <row r="13" spans="1:19" ht="30" customHeight="1">
      <c r="A13" s="20">
        <v>3</v>
      </c>
      <c r="B13" s="32">
        <v>42107</v>
      </c>
      <c r="C13" s="64" t="s">
        <v>57</v>
      </c>
      <c r="D13" s="64" t="s">
        <v>54</v>
      </c>
      <c r="E13" s="64" t="s">
        <v>50</v>
      </c>
      <c r="F13" s="65" t="s">
        <v>51</v>
      </c>
      <c r="G13" s="66"/>
      <c r="H13" s="67">
        <f t="shared" si="1"/>
        <v>0</v>
      </c>
      <c r="I13" s="21"/>
      <c r="J13" s="22">
        <v>100</v>
      </c>
      <c r="K13" s="68"/>
      <c r="L13" s="68"/>
      <c r="M13" s="110"/>
      <c r="N13" s="111">
        <f t="shared" si="2"/>
        <v>100</v>
      </c>
      <c r="O13" s="26"/>
      <c r="P13" s="69">
        <v>32.270000000000003</v>
      </c>
      <c r="Q13" s="2"/>
      <c r="R13" s="69">
        <v>30.59</v>
      </c>
    </row>
    <row r="14" spans="1:19">
      <c r="A14" s="20">
        <v>4</v>
      </c>
      <c r="B14" s="32">
        <v>42107</v>
      </c>
      <c r="C14" s="64" t="s">
        <v>57</v>
      </c>
      <c r="D14" s="64" t="s">
        <v>54</v>
      </c>
      <c r="E14" s="64" t="s">
        <v>50</v>
      </c>
      <c r="F14" s="65" t="s">
        <v>51</v>
      </c>
      <c r="G14" s="66"/>
      <c r="H14" s="67">
        <f t="shared" si="1"/>
        <v>0</v>
      </c>
      <c r="I14" s="21"/>
      <c r="J14" s="22">
        <v>160</v>
      </c>
      <c r="K14" s="68"/>
      <c r="L14" s="68"/>
      <c r="M14" s="110"/>
      <c r="N14" s="111">
        <f t="shared" si="2"/>
        <v>160</v>
      </c>
      <c r="O14" s="26"/>
      <c r="P14" s="69">
        <v>51.64</v>
      </c>
      <c r="Q14" s="2"/>
      <c r="R14" s="69">
        <v>48.94</v>
      </c>
    </row>
    <row r="15" spans="1:19" ht="30" customHeight="1">
      <c r="A15" s="20">
        <v>5</v>
      </c>
      <c r="B15" s="32">
        <v>42109</v>
      </c>
      <c r="C15" s="64" t="s">
        <v>57</v>
      </c>
      <c r="D15" s="64" t="s">
        <v>54</v>
      </c>
      <c r="E15" s="64" t="s">
        <v>50</v>
      </c>
      <c r="F15" s="65" t="s">
        <v>51</v>
      </c>
      <c r="G15" s="66"/>
      <c r="H15" s="67">
        <f t="shared" si="1"/>
        <v>0</v>
      </c>
      <c r="I15" s="21"/>
      <c r="J15" s="22">
        <v>10.45</v>
      </c>
      <c r="K15" s="68"/>
      <c r="L15" s="68"/>
      <c r="M15" s="110"/>
      <c r="N15" s="111">
        <f t="shared" si="2"/>
        <v>10.45</v>
      </c>
      <c r="O15" s="26"/>
      <c r="P15" s="69">
        <v>3.38</v>
      </c>
      <c r="Q15" s="2"/>
      <c r="R15" s="69">
        <v>3.2</v>
      </c>
    </row>
    <row r="16" spans="1:19" ht="30" customHeight="1">
      <c r="A16" s="20">
        <v>6</v>
      </c>
      <c r="B16" s="32">
        <v>42109</v>
      </c>
      <c r="C16" s="64" t="s">
        <v>57</v>
      </c>
      <c r="D16" s="64" t="s">
        <v>54</v>
      </c>
      <c r="E16" s="64" t="s">
        <v>50</v>
      </c>
      <c r="F16" s="65" t="s">
        <v>51</v>
      </c>
      <c r="G16" s="66"/>
      <c r="H16" s="67">
        <f t="shared" si="1"/>
        <v>0</v>
      </c>
      <c r="I16" s="21"/>
      <c r="J16" s="22">
        <v>70</v>
      </c>
      <c r="K16" s="68"/>
      <c r="L16" s="68"/>
      <c r="M16" s="110"/>
      <c r="N16" s="111">
        <f t="shared" si="2"/>
        <v>70</v>
      </c>
      <c r="O16" s="26"/>
      <c r="P16" s="69">
        <v>22.67</v>
      </c>
      <c r="Q16" s="2"/>
      <c r="R16" s="69">
        <v>21.43</v>
      </c>
    </row>
    <row r="17" spans="1:18" ht="30" customHeight="1">
      <c r="A17" s="20">
        <v>7</v>
      </c>
      <c r="B17" s="32">
        <v>42108</v>
      </c>
      <c r="C17" s="64" t="s">
        <v>57</v>
      </c>
      <c r="D17" s="64" t="s">
        <v>54</v>
      </c>
      <c r="E17" s="64" t="s">
        <v>50</v>
      </c>
      <c r="F17" s="65" t="s">
        <v>51</v>
      </c>
      <c r="G17" s="66"/>
      <c r="H17" s="67">
        <f t="shared" si="1"/>
        <v>0</v>
      </c>
      <c r="I17" s="21"/>
      <c r="J17" s="22">
        <v>70</v>
      </c>
      <c r="K17" s="68"/>
      <c r="L17" s="68"/>
      <c r="M17" s="110"/>
      <c r="N17" s="111">
        <f t="shared" si="2"/>
        <v>70</v>
      </c>
      <c r="O17" s="26"/>
      <c r="P17" s="69">
        <v>22.51</v>
      </c>
      <c r="Q17" s="2"/>
      <c r="R17" s="69">
        <v>21.3</v>
      </c>
    </row>
    <row r="18" spans="1:18" ht="30" customHeight="1">
      <c r="A18" s="20">
        <v>8</v>
      </c>
      <c r="B18" s="32">
        <v>42110</v>
      </c>
      <c r="C18" s="64" t="s">
        <v>57</v>
      </c>
      <c r="D18" s="64" t="s">
        <v>54</v>
      </c>
      <c r="E18" s="64" t="s">
        <v>50</v>
      </c>
      <c r="F18" s="65" t="s">
        <v>51</v>
      </c>
      <c r="G18" s="66"/>
      <c r="H18" s="67">
        <f t="shared" si="1"/>
        <v>0</v>
      </c>
      <c r="I18" s="21"/>
      <c r="J18" s="22">
        <v>125</v>
      </c>
      <c r="K18" s="68"/>
      <c r="L18" s="68"/>
      <c r="M18" s="110"/>
      <c r="N18" s="111">
        <f t="shared" si="2"/>
        <v>125</v>
      </c>
      <c r="O18" s="26"/>
      <c r="P18" s="69">
        <v>41.44</v>
      </c>
      <c r="Q18" s="2"/>
      <c r="R18" s="69">
        <v>38.69</v>
      </c>
    </row>
    <row r="19" spans="1:18" ht="30" customHeight="1">
      <c r="A19" s="20">
        <v>9</v>
      </c>
      <c r="B19" s="32">
        <v>42110</v>
      </c>
      <c r="C19" s="64" t="s">
        <v>57</v>
      </c>
      <c r="D19" s="64" t="s">
        <v>54</v>
      </c>
      <c r="E19" s="64" t="s">
        <v>50</v>
      </c>
      <c r="F19" s="65" t="s">
        <v>51</v>
      </c>
      <c r="G19" s="66"/>
      <c r="H19" s="67">
        <f t="shared" si="1"/>
        <v>0</v>
      </c>
      <c r="I19" s="21"/>
      <c r="J19" s="22">
        <v>70</v>
      </c>
      <c r="K19" s="68"/>
      <c r="L19" s="68"/>
      <c r="M19" s="110"/>
      <c r="N19" s="111">
        <f t="shared" si="2"/>
        <v>70</v>
      </c>
      <c r="O19" s="26"/>
      <c r="P19" s="69">
        <v>23.2</v>
      </c>
      <c r="Q19" s="2"/>
      <c r="R19" s="69">
        <v>21.66</v>
      </c>
    </row>
    <row r="20" spans="1:18" ht="30" customHeight="1">
      <c r="A20" s="20">
        <v>10</v>
      </c>
      <c r="B20" s="32">
        <v>42110</v>
      </c>
      <c r="C20" s="64" t="s">
        <v>57</v>
      </c>
      <c r="D20" s="64" t="s">
        <v>54</v>
      </c>
      <c r="E20" s="64" t="s">
        <v>50</v>
      </c>
      <c r="F20" s="65" t="s">
        <v>51</v>
      </c>
      <c r="G20" s="66"/>
      <c r="H20" s="67">
        <f t="shared" si="1"/>
        <v>0</v>
      </c>
      <c r="I20" s="21"/>
      <c r="J20" s="22">
        <v>70</v>
      </c>
      <c r="K20" s="68"/>
      <c r="L20" s="68"/>
      <c r="M20" s="110"/>
      <c r="N20" s="111">
        <f t="shared" si="2"/>
        <v>70</v>
      </c>
      <c r="O20" s="26"/>
      <c r="P20" s="69">
        <v>23.2</v>
      </c>
      <c r="Q20" s="2"/>
      <c r="R20" s="69">
        <v>21.66</v>
      </c>
    </row>
    <row r="21" spans="1:18" ht="37.5">
      <c r="A21" s="20">
        <v>11</v>
      </c>
      <c r="B21" s="32">
        <v>42111</v>
      </c>
      <c r="C21" s="64" t="s">
        <v>57</v>
      </c>
      <c r="D21" s="77" t="s">
        <v>58</v>
      </c>
      <c r="E21" s="64" t="s">
        <v>50</v>
      </c>
      <c r="F21" s="65" t="s">
        <v>51</v>
      </c>
      <c r="G21" s="66"/>
      <c r="H21" s="67">
        <f t="shared" si="1"/>
        <v>0</v>
      </c>
      <c r="I21" s="21"/>
      <c r="J21" s="22">
        <v>230</v>
      </c>
      <c r="K21" s="68"/>
      <c r="L21" s="68"/>
      <c r="M21" s="110"/>
      <c r="N21" s="111">
        <f t="shared" si="2"/>
        <v>230</v>
      </c>
      <c r="O21" s="26"/>
      <c r="P21" s="69">
        <v>76.38</v>
      </c>
      <c r="Q21" s="2"/>
      <c r="R21" s="69">
        <v>70.63</v>
      </c>
    </row>
    <row r="22" spans="1:18" ht="30" customHeight="1">
      <c r="A22" s="20">
        <v>12</v>
      </c>
      <c r="B22" s="32">
        <v>42111</v>
      </c>
      <c r="C22" s="64" t="s">
        <v>57</v>
      </c>
      <c r="D22" s="64" t="s">
        <v>54</v>
      </c>
      <c r="E22" s="64" t="s">
        <v>50</v>
      </c>
      <c r="F22" s="65" t="s">
        <v>51</v>
      </c>
      <c r="G22" s="66"/>
      <c r="H22" s="67">
        <f t="shared" si="1"/>
        <v>0</v>
      </c>
      <c r="I22" s="21"/>
      <c r="J22" s="22">
        <v>70</v>
      </c>
      <c r="K22" s="68"/>
      <c r="L22" s="68"/>
      <c r="M22" s="110"/>
      <c r="N22" s="111">
        <f t="shared" si="2"/>
        <v>70</v>
      </c>
      <c r="O22" s="26"/>
      <c r="P22" s="69">
        <v>23.25</v>
      </c>
      <c r="Q22" s="2"/>
      <c r="R22" s="69">
        <v>21.5</v>
      </c>
    </row>
    <row r="23" spans="1:18" ht="30" customHeight="1">
      <c r="A23" s="20">
        <v>13</v>
      </c>
      <c r="B23" s="32">
        <v>42113</v>
      </c>
      <c r="C23" s="64" t="s">
        <v>57</v>
      </c>
      <c r="D23" s="64" t="s">
        <v>54</v>
      </c>
      <c r="E23" s="64" t="s">
        <v>50</v>
      </c>
      <c r="F23" s="65" t="s">
        <v>51</v>
      </c>
      <c r="G23" s="66"/>
      <c r="H23" s="67">
        <f t="shared" si="1"/>
        <v>0</v>
      </c>
      <c r="I23" s="21"/>
      <c r="J23" s="22">
        <v>105</v>
      </c>
      <c r="K23" s="68"/>
      <c r="L23" s="68"/>
      <c r="M23" s="110"/>
      <c r="N23" s="111">
        <f t="shared" si="2"/>
        <v>105</v>
      </c>
      <c r="O23" s="26"/>
      <c r="P23" s="69">
        <v>34.869999999999997</v>
      </c>
      <c r="Q23" s="2"/>
      <c r="R23" s="69">
        <v>32.25</v>
      </c>
    </row>
    <row r="24" spans="1:18" ht="30" customHeight="1">
      <c r="A24" s="20">
        <v>14</v>
      </c>
      <c r="B24" s="32">
        <v>42106</v>
      </c>
      <c r="C24" s="64" t="s">
        <v>59</v>
      </c>
      <c r="D24" s="64" t="s">
        <v>53</v>
      </c>
      <c r="E24" s="64" t="s">
        <v>50</v>
      </c>
      <c r="F24" s="65" t="s">
        <v>51</v>
      </c>
      <c r="G24" s="66"/>
      <c r="H24" s="67">
        <f t="shared" si="1"/>
        <v>0</v>
      </c>
      <c r="I24" s="21"/>
      <c r="J24" s="22"/>
      <c r="K24" s="68"/>
      <c r="L24" s="68">
        <v>32.5</v>
      </c>
      <c r="M24" s="110"/>
      <c r="N24" s="111">
        <f t="shared" si="2"/>
        <v>32.5</v>
      </c>
      <c r="O24" s="26"/>
      <c r="P24" s="69">
        <v>10.52</v>
      </c>
      <c r="Q24" s="2"/>
      <c r="R24" s="69">
        <v>9.89</v>
      </c>
    </row>
    <row r="25" spans="1:18">
      <c r="A25" s="20">
        <v>15</v>
      </c>
      <c r="B25" s="32">
        <v>42108</v>
      </c>
      <c r="C25" s="64" t="s">
        <v>57</v>
      </c>
      <c r="D25" s="77" t="s">
        <v>60</v>
      </c>
      <c r="E25" s="64" t="s">
        <v>50</v>
      </c>
      <c r="F25" s="65" t="s">
        <v>51</v>
      </c>
      <c r="G25" s="66"/>
      <c r="H25" s="67">
        <f t="shared" si="1"/>
        <v>0</v>
      </c>
      <c r="I25" s="21"/>
      <c r="J25" s="22"/>
      <c r="K25" s="68"/>
      <c r="L25" s="68"/>
      <c r="M25" s="110">
        <v>218.57</v>
      </c>
      <c r="N25" s="111">
        <f t="shared" si="2"/>
        <v>218.57</v>
      </c>
      <c r="O25" s="26"/>
      <c r="P25" s="69">
        <v>70.27</v>
      </c>
      <c r="Q25" s="2"/>
      <c r="R25" s="69">
        <v>66.52</v>
      </c>
    </row>
    <row r="26" spans="1:18" ht="30" customHeight="1">
      <c r="A26" s="20">
        <v>16</v>
      </c>
      <c r="B26" s="32">
        <v>42109</v>
      </c>
      <c r="C26" s="64" t="s">
        <v>57</v>
      </c>
      <c r="D26" s="64" t="s">
        <v>53</v>
      </c>
      <c r="E26" s="64" t="s">
        <v>50</v>
      </c>
      <c r="F26" s="65" t="s">
        <v>51</v>
      </c>
      <c r="G26" s="66"/>
      <c r="H26" s="67">
        <f t="shared" si="1"/>
        <v>0</v>
      </c>
      <c r="I26" s="21"/>
      <c r="J26" s="22"/>
      <c r="K26" s="68"/>
      <c r="L26" s="68"/>
      <c r="M26" s="110">
        <v>54</v>
      </c>
      <c r="N26" s="111">
        <f t="shared" si="2"/>
        <v>54</v>
      </c>
      <c r="O26" s="26"/>
      <c r="P26" s="69">
        <v>17.489999999999998</v>
      </c>
      <c r="Q26" s="2"/>
      <c r="R26" s="69">
        <v>16.53</v>
      </c>
    </row>
    <row r="27" spans="1:18" ht="30" customHeight="1">
      <c r="A27" s="20">
        <v>17</v>
      </c>
      <c r="B27" s="32">
        <v>42109</v>
      </c>
      <c r="C27" s="64" t="s">
        <v>57</v>
      </c>
      <c r="D27" s="64" t="s">
        <v>53</v>
      </c>
      <c r="E27" s="64" t="s">
        <v>50</v>
      </c>
      <c r="F27" s="65" t="s">
        <v>51</v>
      </c>
      <c r="G27" s="66"/>
      <c r="H27" s="67">
        <f t="shared" si="1"/>
        <v>0</v>
      </c>
      <c r="I27" s="21"/>
      <c r="J27" s="22"/>
      <c r="K27" s="68"/>
      <c r="L27" s="68"/>
      <c r="M27" s="110">
        <v>24</v>
      </c>
      <c r="N27" s="111">
        <f t="shared" si="2"/>
        <v>24</v>
      </c>
      <c r="O27" s="26"/>
      <c r="P27" s="69">
        <v>7.77</v>
      </c>
      <c r="Q27" s="2"/>
      <c r="R27" s="69">
        <v>7.35</v>
      </c>
    </row>
    <row r="28" spans="1:18" ht="30" customHeight="1">
      <c r="A28" s="20">
        <v>18</v>
      </c>
      <c r="B28" s="32">
        <v>42109</v>
      </c>
      <c r="C28" s="64" t="s">
        <v>57</v>
      </c>
      <c r="D28" s="64" t="s">
        <v>53</v>
      </c>
      <c r="E28" s="64" t="s">
        <v>50</v>
      </c>
      <c r="F28" s="65" t="s">
        <v>51</v>
      </c>
      <c r="G28" s="66"/>
      <c r="H28" s="67">
        <f t="shared" si="1"/>
        <v>0</v>
      </c>
      <c r="I28" s="21"/>
      <c r="J28" s="22"/>
      <c r="K28" s="68"/>
      <c r="L28" s="68"/>
      <c r="M28" s="110">
        <v>20</v>
      </c>
      <c r="N28" s="111">
        <f t="shared" si="2"/>
        <v>20</v>
      </c>
      <c r="O28" s="26"/>
      <c r="P28" s="69">
        <v>6.48</v>
      </c>
      <c r="Q28" s="2"/>
      <c r="R28" s="69">
        <v>6.12</v>
      </c>
    </row>
    <row r="29" spans="1:18" ht="30" customHeight="1">
      <c r="A29" s="20">
        <v>19</v>
      </c>
      <c r="B29" s="32">
        <v>42109</v>
      </c>
      <c r="C29" s="64" t="s">
        <v>57</v>
      </c>
      <c r="D29" s="64" t="s">
        <v>53</v>
      </c>
      <c r="E29" s="64" t="s">
        <v>50</v>
      </c>
      <c r="F29" s="65" t="s">
        <v>51</v>
      </c>
      <c r="G29" s="66"/>
      <c r="H29" s="67">
        <f t="shared" si="1"/>
        <v>0</v>
      </c>
      <c r="I29" s="21"/>
      <c r="J29" s="22"/>
      <c r="K29" s="68"/>
      <c r="L29" s="68"/>
      <c r="M29" s="110">
        <v>40</v>
      </c>
      <c r="N29" s="111">
        <f t="shared" si="2"/>
        <v>40</v>
      </c>
      <c r="O29" s="26"/>
      <c r="P29" s="69">
        <v>12.96</v>
      </c>
      <c r="Q29" s="2"/>
      <c r="R29" s="69">
        <v>12.25</v>
      </c>
    </row>
    <row r="30" spans="1:18" ht="30" customHeight="1">
      <c r="A30" s="20">
        <v>20</v>
      </c>
      <c r="B30" s="32">
        <v>42109</v>
      </c>
      <c r="C30" s="64" t="s">
        <v>57</v>
      </c>
      <c r="D30" s="64" t="s">
        <v>54</v>
      </c>
      <c r="E30" s="64" t="s">
        <v>50</v>
      </c>
      <c r="F30" s="65" t="s">
        <v>51</v>
      </c>
      <c r="G30" s="66"/>
      <c r="H30" s="67">
        <f t="shared" si="1"/>
        <v>0</v>
      </c>
      <c r="I30" s="21"/>
      <c r="J30" s="22">
        <v>25</v>
      </c>
      <c r="K30" s="68"/>
      <c r="L30" s="68"/>
      <c r="M30" s="110"/>
      <c r="N30" s="111">
        <f t="shared" si="2"/>
        <v>25</v>
      </c>
      <c r="O30" s="26"/>
      <c r="P30" s="69">
        <v>8.1</v>
      </c>
      <c r="Q30" s="2"/>
      <c r="R30" s="69">
        <v>7.65</v>
      </c>
    </row>
    <row r="31" spans="1:18" ht="30" customHeight="1">
      <c r="A31" s="20">
        <v>21</v>
      </c>
      <c r="B31" s="32">
        <v>42110</v>
      </c>
      <c r="C31" s="64" t="s">
        <v>57</v>
      </c>
      <c r="D31" s="64" t="s">
        <v>53</v>
      </c>
      <c r="E31" s="64" t="s">
        <v>50</v>
      </c>
      <c r="F31" s="65" t="s">
        <v>51</v>
      </c>
      <c r="G31" s="66"/>
      <c r="H31" s="67">
        <f t="shared" si="1"/>
        <v>0</v>
      </c>
      <c r="I31" s="21"/>
      <c r="J31" s="22"/>
      <c r="K31" s="68"/>
      <c r="L31" s="68"/>
      <c r="M31" s="110">
        <v>20.7</v>
      </c>
      <c r="N31" s="111">
        <f t="shared" si="2"/>
        <v>20.7</v>
      </c>
      <c r="O31" s="26"/>
      <c r="P31" s="69">
        <v>6.86</v>
      </c>
      <c r="Q31" s="2"/>
      <c r="R31" s="69">
        <v>6.41</v>
      </c>
    </row>
    <row r="32" spans="1:18" ht="30" customHeight="1">
      <c r="A32" s="20">
        <v>22</v>
      </c>
      <c r="B32" s="32">
        <v>42110</v>
      </c>
      <c r="C32" s="64" t="s">
        <v>57</v>
      </c>
      <c r="D32" s="64" t="s">
        <v>60</v>
      </c>
      <c r="E32" s="64" t="s">
        <v>50</v>
      </c>
      <c r="F32" s="65" t="s">
        <v>51</v>
      </c>
      <c r="G32" s="66"/>
      <c r="H32" s="67">
        <f t="shared" si="1"/>
        <v>0</v>
      </c>
      <c r="I32" s="21"/>
      <c r="J32" s="22"/>
      <c r="K32" s="68"/>
      <c r="L32" s="68"/>
      <c r="M32" s="110">
        <v>240.79</v>
      </c>
      <c r="N32" s="111">
        <f t="shared" si="2"/>
        <v>240.79</v>
      </c>
      <c r="O32" s="26"/>
      <c r="P32" s="69">
        <v>79.819999999999993</v>
      </c>
      <c r="Q32" s="2"/>
      <c r="R32" s="69">
        <v>74.52</v>
      </c>
    </row>
    <row r="33" spans="1:18" ht="30" customHeight="1">
      <c r="A33" s="20">
        <v>23</v>
      </c>
      <c r="B33" s="32">
        <v>42110</v>
      </c>
      <c r="C33" s="64" t="s">
        <v>57</v>
      </c>
      <c r="D33" s="64" t="s">
        <v>53</v>
      </c>
      <c r="E33" s="64" t="s">
        <v>50</v>
      </c>
      <c r="F33" s="65" t="s">
        <v>51</v>
      </c>
      <c r="G33" s="66"/>
      <c r="H33" s="67">
        <f t="shared" si="1"/>
        <v>0</v>
      </c>
      <c r="I33" s="21"/>
      <c r="J33" s="22"/>
      <c r="K33" s="68"/>
      <c r="L33" s="68"/>
      <c r="M33" s="110">
        <v>27.01</v>
      </c>
      <c r="N33" s="111">
        <f t="shared" si="2"/>
        <v>27.01</v>
      </c>
      <c r="O33" s="26"/>
      <c r="P33" s="69">
        <v>8.9499999999999993</v>
      </c>
      <c r="Q33" s="2"/>
      <c r="R33" s="69">
        <v>8.36</v>
      </c>
    </row>
    <row r="34" spans="1:18" ht="30" customHeight="1">
      <c r="A34" s="20">
        <v>24</v>
      </c>
      <c r="B34" s="32">
        <v>42110</v>
      </c>
      <c r="C34" s="64" t="s">
        <v>57</v>
      </c>
      <c r="D34" s="64" t="s">
        <v>53</v>
      </c>
      <c r="E34" s="64" t="s">
        <v>50</v>
      </c>
      <c r="F34" s="65" t="s">
        <v>51</v>
      </c>
      <c r="G34" s="66"/>
      <c r="H34" s="67">
        <f t="shared" si="1"/>
        <v>0</v>
      </c>
      <c r="I34" s="21"/>
      <c r="J34" s="22"/>
      <c r="K34" s="68"/>
      <c r="L34" s="68"/>
      <c r="M34" s="110">
        <v>28</v>
      </c>
      <c r="N34" s="111">
        <f t="shared" si="2"/>
        <v>28</v>
      </c>
      <c r="O34" s="26"/>
      <c r="P34" s="69">
        <v>9.2799999999999994</v>
      </c>
      <c r="Q34" s="2"/>
      <c r="R34" s="69">
        <v>8.67</v>
      </c>
    </row>
    <row r="35" spans="1:18" ht="30" customHeight="1">
      <c r="A35" s="20">
        <v>25</v>
      </c>
      <c r="B35" s="32">
        <v>42111</v>
      </c>
      <c r="C35" s="64" t="s">
        <v>57</v>
      </c>
      <c r="D35" s="64" t="s">
        <v>53</v>
      </c>
      <c r="E35" s="64" t="s">
        <v>50</v>
      </c>
      <c r="F35" s="65" t="s">
        <v>51</v>
      </c>
      <c r="G35" s="66"/>
      <c r="H35" s="67">
        <f t="shared" si="1"/>
        <v>0</v>
      </c>
      <c r="I35" s="21"/>
      <c r="J35" s="22"/>
      <c r="K35" s="68"/>
      <c r="L35" s="68"/>
      <c r="M35" s="110">
        <v>23</v>
      </c>
      <c r="N35" s="111">
        <f t="shared" si="2"/>
        <v>23</v>
      </c>
      <c r="O35" s="26"/>
      <c r="P35" s="69">
        <v>7.64</v>
      </c>
      <c r="Q35" s="2"/>
      <c r="R35" s="69">
        <v>7.06</v>
      </c>
    </row>
    <row r="36" spans="1:18" ht="37.5">
      <c r="A36" s="20">
        <v>26</v>
      </c>
      <c r="B36" s="32">
        <v>42113</v>
      </c>
      <c r="C36" s="64" t="s">
        <v>57</v>
      </c>
      <c r="D36" s="77" t="s">
        <v>61</v>
      </c>
      <c r="E36" s="64" t="s">
        <v>50</v>
      </c>
      <c r="F36" s="65" t="s">
        <v>51</v>
      </c>
      <c r="G36" s="66"/>
      <c r="H36" s="67">
        <f t="shared" si="1"/>
        <v>0</v>
      </c>
      <c r="I36" s="21"/>
      <c r="J36" s="22"/>
      <c r="K36" s="68"/>
      <c r="L36" s="68">
        <v>185</v>
      </c>
      <c r="M36" s="110"/>
      <c r="N36" s="111">
        <f t="shared" si="2"/>
        <v>185</v>
      </c>
      <c r="O36" s="26"/>
      <c r="P36" s="69">
        <v>61.44</v>
      </c>
      <c r="Q36" s="2"/>
      <c r="R36" s="69">
        <v>56.81</v>
      </c>
    </row>
    <row r="37" spans="1:18" ht="30" customHeight="1">
      <c r="A37" s="20">
        <v>27</v>
      </c>
      <c r="B37" s="32"/>
      <c r="C37" s="29"/>
      <c r="D37" s="34"/>
      <c r="E37" s="30"/>
      <c r="F37" s="31"/>
      <c r="G37" s="66"/>
      <c r="H37" s="67">
        <f t="shared" si="1"/>
        <v>0</v>
      </c>
      <c r="I37" s="21"/>
      <c r="J37" s="22"/>
      <c r="K37" s="68"/>
      <c r="L37" s="68"/>
      <c r="M37" s="76"/>
      <c r="N37" s="111">
        <f t="shared" si="2"/>
        <v>0</v>
      </c>
      <c r="O37" s="26"/>
      <c r="P37" s="69"/>
      <c r="Q37" s="2"/>
      <c r="R37" s="69"/>
    </row>
    <row r="38" spans="1:18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R38" s="74"/>
    </row>
    <row r="39" spans="1:18">
      <c r="A39" s="41"/>
      <c r="B39" s="42"/>
      <c r="C39" s="43"/>
      <c r="D39" s="44"/>
      <c r="E39" s="44"/>
      <c r="F39" s="45"/>
      <c r="G39" s="46"/>
      <c r="H39" s="47"/>
      <c r="I39" s="48"/>
      <c r="J39" s="48"/>
      <c r="K39" s="48"/>
      <c r="L39" s="48"/>
      <c r="M39" s="48"/>
      <c r="N39" s="49"/>
      <c r="O39" s="50"/>
      <c r="P39" s="73"/>
      <c r="R39" s="74"/>
    </row>
    <row r="40" spans="1:18">
      <c r="A40" s="38"/>
      <c r="B40" s="40" t="s">
        <v>5</v>
      </c>
      <c r="C40" s="40"/>
      <c r="D40" s="40"/>
      <c r="E40" s="39"/>
      <c r="F40" s="39"/>
      <c r="G40" s="40" t="s">
        <v>7</v>
      </c>
      <c r="H40" s="40"/>
      <c r="I40" s="40"/>
      <c r="J40" s="39"/>
      <c r="K40" s="39"/>
      <c r="L40" s="40" t="s">
        <v>6</v>
      </c>
      <c r="M40" s="40"/>
      <c r="N40" s="40"/>
      <c r="O40" s="39"/>
      <c r="P40" s="73"/>
      <c r="R40" s="74"/>
    </row>
    <row r="41" spans="1:18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73"/>
    </row>
    <row r="42" spans="1:18" s="3" customFormat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R42" s="2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P8:P10"/>
    <mergeCell ref="L9:L10"/>
    <mergeCell ref="M9:M10"/>
    <mergeCell ref="H8:H10"/>
    <mergeCell ref="I8:I10"/>
    <mergeCell ref="J8:J10"/>
    <mergeCell ref="K8:K10"/>
    <mergeCell ref="L8:M8"/>
    <mergeCell ref="N8:N10"/>
  </mergeCells>
  <conditionalFormatting sqref="M1">
    <cfRule type="cellIs" dxfId="2" priority="1" operator="notEqual">
      <formula>0</formula>
    </cfRule>
  </conditionalFormatting>
  <dataValidations count="11"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39 C37">
      <formula1>1</formula1>
      <formula2>0</formula2>
    </dataValidation>
    <dataValidation type="date" operator="greaterThanOrEqual" showErrorMessage="1" errorTitle="Data" error="Inserire una data superiore al 1/11/2000" sqref="B39 B15:B37">
      <formula1>36831</formula1>
      <formula2>0</formula2>
    </dataValidation>
    <dataValidation type="textLength" operator="greaterThan" sqref="F39 F37">
      <formula1>1</formula1>
      <formula2>0</formula2>
    </dataValidation>
    <dataValidation type="textLength" operator="greaterThan" allowBlank="1" showErrorMessage="1" sqref="D39:E39 E11:E36 D37:E37">
      <formula1>1</formula1>
      <formula2>0</formula2>
    </dataValidation>
    <dataValidation type="whole" operator="greaterThanOrEqual" allowBlank="1" showErrorMessage="1" errorTitle="Valore" error="Inserire un numero maggiore o uguale a 0 (zero)!" sqref="N39 N11:N37">
      <formula1>0</formula1>
      <formula2>0</formula2>
    </dataValidation>
    <dataValidation type="decimal" operator="greaterThanOrEqual" allowBlank="1" showErrorMessage="1" errorTitle="Valore" error="Inserire un numero maggiore o uguale a 0 (zero)!" sqref="H39:M39 H11:M37">
      <formula1>0</formula1>
      <formula2>0</formula2>
    </dataValidation>
  </dataValidations>
  <pageMargins left="0.70866141732283472" right="0.70866141732283472" top="1.42" bottom="0.74803149606299213" header="0.31496062992125984" footer="0.31496062992125984"/>
  <pageSetup scale="2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view="pageBreakPreview" topLeftCell="D1" zoomScale="60" zoomScaleNormal="55" workbookViewId="0">
      <selection activeCell="R11" sqref="R11:R12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35.42578125" style="2" bestFit="1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9" width="12.5703125" style="2" bestFit="1" customWidth="1"/>
    <col min="20" max="16384" width="9.140625" style="2"/>
  </cols>
  <sheetData>
    <row r="1" spans="1:19" s="7" customFormat="1" ht="65.25" customHeight="1">
      <c r="A1" s="4"/>
      <c r="B1" s="105" t="s">
        <v>30</v>
      </c>
      <c r="C1" s="105"/>
      <c r="D1" s="106" t="s">
        <v>38</v>
      </c>
      <c r="E1" s="106"/>
      <c r="F1" s="36">
        <v>42095</v>
      </c>
      <c r="G1" s="35" t="s">
        <v>45</v>
      </c>
      <c r="L1" s="7" t="s">
        <v>2</v>
      </c>
      <c r="M1" s="3">
        <f>+P1-N7</f>
        <v>0</v>
      </c>
      <c r="N1" s="5" t="s">
        <v>21</v>
      </c>
      <c r="O1" s="6"/>
      <c r="P1" s="51">
        <f>SUM(H7:M7)</f>
        <v>40800</v>
      </c>
      <c r="Q1" s="3" t="s">
        <v>31</v>
      </c>
      <c r="R1" s="113">
        <f>SUM(P11:P18)</f>
        <v>66.17</v>
      </c>
      <c r="S1" s="109">
        <f>SUM(R11:R18)</f>
        <v>61.710000000000008</v>
      </c>
    </row>
    <row r="2" spans="1:19" s="7" customFormat="1" ht="57.75" customHeight="1">
      <c r="A2" s="4"/>
      <c r="B2" s="107" t="s">
        <v>8</v>
      </c>
      <c r="C2" s="107"/>
      <c r="D2" s="106" t="s">
        <v>39</v>
      </c>
      <c r="E2" s="106"/>
      <c r="F2" s="8"/>
      <c r="G2" s="8"/>
      <c r="N2" s="9" t="s">
        <v>28</v>
      </c>
      <c r="O2" s="10"/>
      <c r="P2" s="11"/>
      <c r="Q2" s="3" t="s">
        <v>1</v>
      </c>
      <c r="R2" s="113"/>
      <c r="S2" s="109"/>
    </row>
    <row r="3" spans="1:19" s="7" customFormat="1" ht="35.25" customHeight="1">
      <c r="A3" s="4"/>
      <c r="B3" s="107" t="s">
        <v>9</v>
      </c>
      <c r="C3" s="107"/>
      <c r="D3" s="106" t="s">
        <v>1</v>
      </c>
      <c r="E3" s="106"/>
      <c r="N3" s="9" t="s">
        <v>27</v>
      </c>
      <c r="O3" s="10"/>
      <c r="P3" s="52">
        <f>+O7</f>
        <v>0</v>
      </c>
      <c r="Q3" s="12"/>
      <c r="R3" s="113">
        <v>0</v>
      </c>
      <c r="S3" s="109">
        <v>0</v>
      </c>
    </row>
    <row r="4" spans="1:19" s="7" customFormat="1" ht="35.25" customHeight="1" thickBot="1">
      <c r="A4" s="4"/>
      <c r="D4" s="13"/>
      <c r="E4" s="13"/>
      <c r="F4" s="9" t="s">
        <v>37</v>
      </c>
      <c r="G4" s="53">
        <v>1</v>
      </c>
      <c r="H4" s="14"/>
      <c r="I4" s="14"/>
      <c r="J4" s="2"/>
      <c r="K4" s="2"/>
      <c r="L4" s="2"/>
      <c r="M4" s="2"/>
      <c r="N4" s="15"/>
      <c r="O4" s="16"/>
      <c r="P4" s="17"/>
      <c r="Q4" s="12"/>
      <c r="R4" s="113"/>
      <c r="S4" s="109"/>
    </row>
    <row r="5" spans="1:19" s="7" customFormat="1" ht="43.5" customHeight="1" thickTop="1" thickBot="1">
      <c r="A5" s="4"/>
      <c r="B5" s="18" t="s">
        <v>10</v>
      </c>
      <c r="C5" s="19"/>
      <c r="D5" s="37">
        <v>3</v>
      </c>
      <c r="E5" s="13"/>
      <c r="F5" s="9" t="s">
        <v>25</v>
      </c>
      <c r="G5" s="53">
        <v>1.1100000000000001</v>
      </c>
      <c r="N5" s="86" t="s">
        <v>29</v>
      </c>
      <c r="O5" s="86"/>
      <c r="P5" s="54">
        <f>P1-P2-P3</f>
        <v>40800</v>
      </c>
      <c r="Q5" s="12"/>
      <c r="R5" s="113">
        <f>R1-R2</f>
        <v>66.17</v>
      </c>
      <c r="S5" s="109">
        <f>S1-S3</f>
        <v>61.710000000000008</v>
      </c>
    </row>
    <row r="6" spans="1:19" s="7" customFormat="1" ht="43.5" customHeight="1" thickTop="1" thickBot="1">
      <c r="A6" s="4"/>
      <c r="B6" s="55" t="s">
        <v>47</v>
      </c>
      <c r="C6" s="55"/>
      <c r="D6" s="13"/>
      <c r="E6" s="13"/>
      <c r="F6" s="9" t="s">
        <v>26</v>
      </c>
      <c r="G6" s="56">
        <v>11.11</v>
      </c>
      <c r="Q6" s="12"/>
    </row>
    <row r="7" spans="1:19" s="7" customFormat="1" ht="27" customHeight="1" thickTop="1" thickBot="1">
      <c r="A7" s="90" t="s">
        <v>33</v>
      </c>
      <c r="B7" s="91"/>
      <c r="C7" s="92"/>
      <c r="D7" s="93" t="s">
        <v>12</v>
      </c>
      <c r="E7" s="94"/>
      <c r="F7" s="94"/>
      <c r="G7" s="57">
        <f>SUM(G11:G18)</f>
        <v>0</v>
      </c>
      <c r="H7" s="58">
        <f>SUM(H11:H18)</f>
        <v>0</v>
      </c>
      <c r="I7" s="59">
        <f>SUM(I11:I18)</f>
        <v>0</v>
      </c>
      <c r="J7" s="59">
        <f>SUM(J11:J18)</f>
        <v>37000</v>
      </c>
      <c r="K7" s="59">
        <f>SUM(K11:K18)</f>
        <v>0</v>
      </c>
      <c r="L7" s="59">
        <f>SUM(L11:L18)</f>
        <v>0</v>
      </c>
      <c r="M7" s="60">
        <f>SUM(M11:M18)</f>
        <v>3800</v>
      </c>
      <c r="N7" s="61">
        <f>SUM(N11:N18)</f>
        <v>40800</v>
      </c>
      <c r="O7" s="62">
        <f>SUM(O11:O18)</f>
        <v>0</v>
      </c>
      <c r="P7" s="12"/>
      <c r="R7" s="13"/>
    </row>
    <row r="8" spans="1:19" ht="36" customHeight="1" thickTop="1" thickBot="1">
      <c r="A8" s="95"/>
      <c r="B8" s="96" t="s">
        <v>11</v>
      </c>
      <c r="C8" s="96" t="s">
        <v>23</v>
      </c>
      <c r="D8" s="97" t="s">
        <v>16</v>
      </c>
      <c r="E8" s="96" t="s">
        <v>34</v>
      </c>
      <c r="F8" s="99" t="s">
        <v>35</v>
      </c>
      <c r="G8" s="100" t="s">
        <v>13</v>
      </c>
      <c r="H8" s="102" t="s">
        <v>14</v>
      </c>
      <c r="I8" s="103" t="s">
        <v>15</v>
      </c>
      <c r="J8" s="104" t="s">
        <v>17</v>
      </c>
      <c r="K8" s="104" t="s">
        <v>18</v>
      </c>
      <c r="L8" s="87" t="s">
        <v>19</v>
      </c>
      <c r="M8" s="88"/>
      <c r="N8" s="85" t="s">
        <v>21</v>
      </c>
      <c r="O8" s="89" t="s">
        <v>22</v>
      </c>
      <c r="P8" s="78" t="s">
        <v>36</v>
      </c>
      <c r="Q8" s="2"/>
      <c r="R8" s="78" t="s">
        <v>62</v>
      </c>
    </row>
    <row r="9" spans="1:19" ht="36" customHeight="1" thickTop="1" thickBot="1">
      <c r="A9" s="95"/>
      <c r="B9" s="96" t="s">
        <v>32</v>
      </c>
      <c r="C9" s="96"/>
      <c r="D9" s="98"/>
      <c r="E9" s="96"/>
      <c r="F9" s="99"/>
      <c r="G9" s="101"/>
      <c r="H9" s="102" t="s">
        <v>4</v>
      </c>
      <c r="I9" s="103" t="s">
        <v>4</v>
      </c>
      <c r="J9" s="103"/>
      <c r="K9" s="103" t="s">
        <v>3</v>
      </c>
      <c r="L9" s="81" t="s">
        <v>20</v>
      </c>
      <c r="M9" s="83" t="s">
        <v>24</v>
      </c>
      <c r="N9" s="85"/>
      <c r="O9" s="89"/>
      <c r="P9" s="79"/>
      <c r="Q9" s="2"/>
      <c r="R9" s="79"/>
    </row>
    <row r="10" spans="1:19" ht="37.5" customHeight="1" thickTop="1" thickBot="1">
      <c r="A10" s="95"/>
      <c r="B10" s="96"/>
      <c r="C10" s="96"/>
      <c r="D10" s="98"/>
      <c r="E10" s="96"/>
      <c r="F10" s="99"/>
      <c r="G10" s="63" t="s">
        <v>0</v>
      </c>
      <c r="H10" s="102"/>
      <c r="I10" s="103"/>
      <c r="J10" s="103"/>
      <c r="K10" s="103"/>
      <c r="L10" s="82"/>
      <c r="M10" s="84"/>
      <c r="N10" s="85"/>
      <c r="O10" s="89"/>
      <c r="P10" s="80"/>
      <c r="Q10" s="2"/>
      <c r="R10" s="80"/>
    </row>
    <row r="11" spans="1:19" ht="30" customHeight="1" thickTop="1">
      <c r="A11" s="20">
        <v>1</v>
      </c>
      <c r="B11" s="32">
        <v>42115</v>
      </c>
      <c r="C11" s="64" t="s">
        <v>55</v>
      </c>
      <c r="D11" s="64" t="s">
        <v>54</v>
      </c>
      <c r="E11" s="64" t="s">
        <v>49</v>
      </c>
      <c r="F11" s="65" t="s">
        <v>48</v>
      </c>
      <c r="G11" s="66"/>
      <c r="H11" s="67">
        <f>IF($D$3="si",($G$5/$G$6*G11),IF($D$3="no",G11*$G$4,0))</f>
        <v>0</v>
      </c>
      <c r="I11" s="21"/>
      <c r="J11" s="22">
        <v>19000</v>
      </c>
      <c r="K11" s="68"/>
      <c r="L11" s="68"/>
      <c r="M11" s="76"/>
      <c r="N11" s="75">
        <f>SUM(H11:M11)</f>
        <v>19000</v>
      </c>
      <c r="O11" s="26"/>
      <c r="P11" s="69">
        <v>30.83</v>
      </c>
      <c r="Q11" s="2"/>
      <c r="R11" s="69">
        <v>28.82</v>
      </c>
    </row>
    <row r="12" spans="1:19" ht="30" customHeight="1">
      <c r="A12" s="20">
        <v>2</v>
      </c>
      <c r="B12" s="32">
        <v>42116</v>
      </c>
      <c r="C12" s="64" t="s">
        <v>55</v>
      </c>
      <c r="D12" s="64" t="s">
        <v>54</v>
      </c>
      <c r="E12" s="64" t="s">
        <v>49</v>
      </c>
      <c r="F12" s="65" t="s">
        <v>48</v>
      </c>
      <c r="G12" s="70"/>
      <c r="H12" s="67">
        <f>IF($D$3="si",($G$5/$G$6*G12),IF($D$3="no",G12*$G$4,0))</f>
        <v>0</v>
      </c>
      <c r="I12" s="21"/>
      <c r="J12" s="22">
        <v>18000</v>
      </c>
      <c r="K12" s="68"/>
      <c r="L12" s="24"/>
      <c r="M12" s="76"/>
      <c r="N12" s="75">
        <f>SUM(H12:M12)</f>
        <v>18000</v>
      </c>
      <c r="O12" s="28"/>
      <c r="P12" s="69">
        <v>29.18</v>
      </c>
      <c r="Q12" s="2"/>
      <c r="R12" s="69">
        <v>27.16</v>
      </c>
    </row>
    <row r="13" spans="1:19" ht="30" customHeight="1">
      <c r="A13" s="20">
        <v>3</v>
      </c>
      <c r="B13" s="32">
        <v>42116</v>
      </c>
      <c r="C13" s="64" t="s">
        <v>55</v>
      </c>
      <c r="D13" s="64" t="s">
        <v>53</v>
      </c>
      <c r="E13" s="64" t="s">
        <v>49</v>
      </c>
      <c r="F13" s="65" t="s">
        <v>48</v>
      </c>
      <c r="G13" s="70"/>
      <c r="H13" s="67">
        <f t="shared" ref="H13:H18" si="0">IF($D$3="si",($G$5/$G$6*G13),IF($D$3="no",G13*$G$4,0))</f>
        <v>0</v>
      </c>
      <c r="I13" s="21"/>
      <c r="J13" s="22"/>
      <c r="K13" s="68"/>
      <c r="L13" s="24"/>
      <c r="M13" s="76">
        <v>3800</v>
      </c>
      <c r="N13" s="75">
        <f t="shared" ref="N13:N18" si="1">SUM(H13:M13)</f>
        <v>3800</v>
      </c>
      <c r="O13" s="28"/>
      <c r="P13" s="71">
        <v>6.16</v>
      </c>
      <c r="Q13" s="2"/>
      <c r="R13" s="71">
        <v>5.73</v>
      </c>
    </row>
    <row r="14" spans="1:19">
      <c r="A14" s="20">
        <v>4</v>
      </c>
      <c r="B14" s="32"/>
      <c r="C14" s="32"/>
      <c r="D14" s="32"/>
      <c r="E14" s="32"/>
      <c r="F14" s="32"/>
      <c r="G14" s="70"/>
      <c r="H14" s="67">
        <f t="shared" si="0"/>
        <v>0</v>
      </c>
      <c r="I14" s="21"/>
      <c r="J14" s="22"/>
      <c r="K14" s="68"/>
      <c r="L14" s="24"/>
      <c r="M14" s="76"/>
      <c r="N14" s="75">
        <f t="shared" si="1"/>
        <v>0</v>
      </c>
      <c r="O14" s="28"/>
      <c r="P14" s="72"/>
      <c r="Q14" s="2"/>
      <c r="R14" s="72"/>
    </row>
    <row r="15" spans="1:19" ht="30" customHeight="1">
      <c r="A15" s="20">
        <v>5</v>
      </c>
      <c r="B15" s="32"/>
      <c r="C15" s="29"/>
      <c r="D15" s="34"/>
      <c r="E15" s="30"/>
      <c r="F15" s="31"/>
      <c r="G15" s="70"/>
      <c r="H15" s="67">
        <f t="shared" si="0"/>
        <v>0</v>
      </c>
      <c r="I15" s="33"/>
      <c r="J15" s="23"/>
      <c r="K15" s="24"/>
      <c r="L15" s="24"/>
      <c r="M15" s="25"/>
      <c r="N15" s="75">
        <f t="shared" si="1"/>
        <v>0</v>
      </c>
      <c r="O15" s="28"/>
      <c r="P15" s="72"/>
      <c r="Q15" s="2"/>
      <c r="R15" s="72"/>
    </row>
    <row r="16" spans="1:19" ht="30" customHeight="1">
      <c r="A16" s="20">
        <v>6</v>
      </c>
      <c r="B16" s="32"/>
      <c r="C16" s="29"/>
      <c r="D16" s="34"/>
      <c r="E16" s="30"/>
      <c r="F16" s="31"/>
      <c r="G16" s="70"/>
      <c r="H16" s="67">
        <f t="shared" si="0"/>
        <v>0</v>
      </c>
      <c r="I16" s="33"/>
      <c r="J16" s="23"/>
      <c r="K16" s="24"/>
      <c r="L16" s="24"/>
      <c r="M16" s="25"/>
      <c r="N16" s="75">
        <f t="shared" si="1"/>
        <v>0</v>
      </c>
      <c r="O16" s="28"/>
      <c r="P16" s="72"/>
      <c r="Q16" s="2"/>
      <c r="R16" s="72"/>
    </row>
    <row r="17" spans="1:18" ht="30" customHeight="1">
      <c r="A17" s="20">
        <v>7</v>
      </c>
      <c r="B17" s="32"/>
      <c r="C17" s="29"/>
      <c r="D17" s="34"/>
      <c r="E17" s="30"/>
      <c r="F17" s="31"/>
      <c r="G17" s="70"/>
      <c r="H17" s="67">
        <f t="shared" si="0"/>
        <v>0</v>
      </c>
      <c r="I17" s="33"/>
      <c r="J17" s="23"/>
      <c r="K17" s="24"/>
      <c r="L17" s="24"/>
      <c r="M17" s="25"/>
      <c r="N17" s="75">
        <f t="shared" si="1"/>
        <v>0</v>
      </c>
      <c r="O17" s="28"/>
      <c r="P17" s="72"/>
      <c r="Q17" s="2"/>
      <c r="R17" s="72"/>
    </row>
    <row r="18" spans="1:18" ht="30" customHeight="1">
      <c r="A18" s="20">
        <v>8</v>
      </c>
      <c r="B18" s="32"/>
      <c r="C18" s="29"/>
      <c r="D18" s="34"/>
      <c r="E18" s="30"/>
      <c r="F18" s="31"/>
      <c r="G18" s="70"/>
      <c r="H18" s="67">
        <f t="shared" si="0"/>
        <v>0</v>
      </c>
      <c r="I18" s="33"/>
      <c r="J18" s="23"/>
      <c r="K18" s="24"/>
      <c r="L18" s="24"/>
      <c r="M18" s="25"/>
      <c r="N18" s="75">
        <f t="shared" si="1"/>
        <v>0</v>
      </c>
      <c r="O18" s="28"/>
      <c r="P18" s="72"/>
      <c r="Q18" s="2"/>
      <c r="R18" s="72"/>
    </row>
    <row r="19" spans="1:18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R19" s="74"/>
    </row>
    <row r="20" spans="1:18">
      <c r="A20" s="41"/>
      <c r="B20" s="42"/>
      <c r="C20" s="43"/>
      <c r="D20" s="44"/>
      <c r="E20" s="44"/>
      <c r="F20" s="45"/>
      <c r="G20" s="46"/>
      <c r="H20" s="47"/>
      <c r="I20" s="48"/>
      <c r="J20" s="48"/>
      <c r="K20" s="48"/>
      <c r="L20" s="48"/>
      <c r="M20" s="48"/>
      <c r="N20" s="49"/>
      <c r="O20" s="50"/>
      <c r="P20" s="73"/>
      <c r="R20" s="74"/>
    </row>
    <row r="21" spans="1:18">
      <c r="A21" s="38"/>
      <c r="B21" s="40" t="s">
        <v>5</v>
      </c>
      <c r="C21" s="40"/>
      <c r="D21" s="40"/>
      <c r="E21" s="39"/>
      <c r="F21" s="39"/>
      <c r="G21" s="40" t="s">
        <v>7</v>
      </c>
      <c r="H21" s="40"/>
      <c r="I21" s="40"/>
      <c r="J21" s="39"/>
      <c r="K21" s="39"/>
      <c r="L21" s="40" t="s">
        <v>6</v>
      </c>
      <c r="M21" s="40"/>
      <c r="N21" s="40"/>
      <c r="O21" s="39"/>
      <c r="P21" s="73"/>
      <c r="R21" s="74"/>
    </row>
    <row r="22" spans="1:18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73"/>
    </row>
    <row r="23" spans="1:18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P8:P10"/>
    <mergeCell ref="L9:L10"/>
    <mergeCell ref="M9:M10"/>
    <mergeCell ref="H8:H10"/>
    <mergeCell ref="I8:I10"/>
    <mergeCell ref="J8:J10"/>
    <mergeCell ref="K8:K10"/>
    <mergeCell ref="L8:M8"/>
    <mergeCell ref="N8:N10"/>
  </mergeCells>
  <conditionalFormatting sqref="M1">
    <cfRule type="cellIs" dxfId="0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H20:M20 H12:H18 I15:M18 M14 H11:I11 J11:M12 J13:L14">
      <formula1>0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textLength" operator="greaterThan" allowBlank="1" showErrorMessage="1" sqref="D20:E20 D15:E18 E11:E13">
      <formula1>1</formula1>
      <formula2>0</formula2>
    </dataValidation>
    <dataValidation type="textLength" operator="greaterThan" sqref="F20 F15:F18">
      <formula1>1</formula1>
      <formula2>0</formula2>
    </dataValidation>
    <dataValidation type="date" operator="greaterThanOrEqual" showErrorMessage="1" errorTitle="Data" error="Inserire una data superiore al 1/11/2000" sqref="B20 B15:B18">
      <formula1>36831</formula1>
      <formula2>0</formula2>
    </dataValidation>
    <dataValidation type="textLength" operator="greaterThan" allowBlank="1" sqref="C20 C15:C18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0866141732283472" right="0.70866141732283472" top="1.57" bottom="0.74803149606299213" header="0.31496062992125984" footer="0.31496062992125984"/>
  <pageSetup scale="2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 Value COP</vt:lpstr>
      <vt:lpstr>Expense Value BRL</vt:lpstr>
      <vt:lpstr>Expense Value CLP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2015-04-27T13:58:02Z</cp:lastPrinted>
  <dcterms:created xsi:type="dcterms:W3CDTF">2007-03-06T14:42:56Z</dcterms:created>
  <dcterms:modified xsi:type="dcterms:W3CDTF">2015-04-27T14:07:17Z</dcterms:modified>
</cp:coreProperties>
</file>