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 activeTab="2"/>
  </bookViews>
  <sheets>
    <sheet name="Expense SGD" sheetId="1" r:id="rId1"/>
    <sheet name="USD" sheetId="3" r:id="rId2"/>
    <sheet name="Japan Yen" sheetId="2" r:id="rId3"/>
  </sheets>
  <definedNames>
    <definedName name="_xlnm.Print_Area" localSheetId="0">'Expense SGD'!$A$1:$S$26</definedName>
    <definedName name="_xlnm.Print_Titles" localSheetId="0">'Expense SGD'!$7:$10</definedName>
  </definedNames>
  <calcPr calcId="125725"/>
</workbook>
</file>

<file path=xl/calcChain.xml><?xml version="1.0" encoding="utf-8"?>
<calcChain xmlns="http://schemas.openxmlformats.org/spreadsheetml/2006/main">
  <c r="Q1" i="1"/>
  <c r="Q5" s="1"/>
  <c r="R3" i="2"/>
  <c r="R5" s="1"/>
  <c r="R1"/>
  <c r="S3"/>
  <c r="S1"/>
  <c r="N23"/>
  <c r="N24"/>
  <c r="H22"/>
  <c r="N22" s="1"/>
  <c r="R3" i="3"/>
  <c r="R1"/>
  <c r="Q5"/>
  <c r="Q3"/>
  <c r="Q1"/>
  <c r="P11"/>
  <c r="N18"/>
  <c r="H17"/>
  <c r="N17" s="1"/>
  <c r="H16"/>
  <c r="N16" s="1"/>
  <c r="H15"/>
  <c r="N15" s="1"/>
  <c r="H14"/>
  <c r="N14" s="1"/>
  <c r="H13"/>
  <c r="N13" s="1"/>
  <c r="H12"/>
  <c r="N12" s="1"/>
  <c r="H11"/>
  <c r="N11" s="1"/>
  <c r="O7"/>
  <c r="P3" s="1"/>
  <c r="M7"/>
  <c r="L7"/>
  <c r="K7"/>
  <c r="J7"/>
  <c r="I7"/>
  <c r="G7"/>
  <c r="Q3" i="1"/>
  <c r="N18"/>
  <c r="N19"/>
  <c r="S5" i="2" l="1"/>
  <c r="R5" i="3"/>
  <c r="H7"/>
  <c r="P1" s="1"/>
  <c r="N7"/>
  <c r="H12" i="1"/>
  <c r="H11"/>
  <c r="N11" s="1"/>
  <c r="M1" i="3" l="1"/>
  <c r="P5"/>
  <c r="O7" i="1"/>
  <c r="H25" i="2" l="1"/>
  <c r="N25" s="1"/>
  <c r="H21"/>
  <c r="N21" s="1"/>
  <c r="H20"/>
  <c r="N20" s="1"/>
  <c r="H19"/>
  <c r="N19" s="1"/>
  <c r="H18"/>
  <c r="N18" s="1"/>
  <c r="H17"/>
  <c r="N17" s="1"/>
  <c r="H16"/>
  <c r="N16" s="1"/>
  <c r="H15"/>
  <c r="N15" s="1"/>
  <c r="H14"/>
  <c r="N14" s="1"/>
  <c r="H13"/>
  <c r="N13" s="1"/>
  <c r="H12"/>
  <c r="N12" s="1"/>
  <c r="H11"/>
  <c r="N11" s="1"/>
  <c r="O7"/>
  <c r="P3" s="1"/>
  <c r="M7"/>
  <c r="L7"/>
  <c r="K7"/>
  <c r="J7"/>
  <c r="I7"/>
  <c r="G7"/>
  <c r="H7" l="1"/>
  <c r="P1" s="1"/>
  <c r="P5" s="1"/>
  <c r="N7"/>
  <c r="M1" l="1"/>
  <c r="H20" i="1" l="1"/>
  <c r="H17"/>
  <c r="H16"/>
  <c r="H15"/>
  <c r="H14"/>
  <c r="H13"/>
  <c r="N13" s="1"/>
  <c r="P3"/>
  <c r="G7"/>
  <c r="I7"/>
  <c r="M7"/>
  <c r="L7"/>
  <c r="K7"/>
  <c r="J7"/>
  <c r="H7" l="1"/>
  <c r="P1" s="1"/>
  <c r="P5" s="1"/>
  <c r="N16"/>
  <c r="N15"/>
  <c r="N12"/>
  <c r="N20"/>
  <c r="N17"/>
  <c r="N14"/>
  <c r="N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<sst xmlns="http://schemas.openxmlformats.org/spreadsheetml/2006/main" count="195" uniqueCount="77">
  <si>
    <t>KM</t>
  </si>
  <si>
    <t>no</t>
  </si>
  <si>
    <t>Check</t>
  </si>
  <si>
    <t>VARIE (Taxi / BUS / VARIE)</t>
  </si>
  <si>
    <t>SPESE AUTO (PARK / AUTOSTRADA / ECC)</t>
  </si>
  <si>
    <t>Firma Dipendente</t>
  </si>
  <si>
    <t>Autorizzazione Responsabile Amministrativo</t>
  </si>
  <si>
    <t>Verifica Amministrativa</t>
  </si>
  <si>
    <t>Sales Manager</t>
  </si>
  <si>
    <t>Company car</t>
  </si>
  <si>
    <t>No. Attached documents:</t>
  </si>
  <si>
    <t>DATE</t>
  </si>
  <si>
    <t>MONTH TOTAL AMOUNT</t>
  </si>
  <si>
    <t>Address</t>
  </si>
  <si>
    <t>CAR</t>
  </si>
  <si>
    <t>FUEL REFUND</t>
  </si>
  <si>
    <t>CAR COSTS (PARK / HIGHWAY / ETC)</t>
  </si>
  <si>
    <t>DESCRIPTION
(specify kind of costs)</t>
  </si>
  <si>
    <t>TRAVEL EXPENSE (Taxi, Bus etc)</t>
  </si>
  <si>
    <t>MISCELLANEOUS (On-line purchase, etc)</t>
  </si>
  <si>
    <t>ROOM / BOARD</t>
  </si>
  <si>
    <t xml:space="preserve">Invoice </t>
  </si>
  <si>
    <t>Total AMOUNT</t>
  </si>
  <si>
    <t>Credit Card paid amount</t>
  </si>
  <si>
    <t>PROJECT/EVENT</t>
  </si>
  <si>
    <t>Fiscal Receipt</t>
  </si>
  <si>
    <t>Cost per KM</t>
  </si>
  <si>
    <t>Fuel cost (for company card)</t>
  </si>
  <si>
    <t>Car waste (for company card)</t>
  </si>
  <si>
    <t>Credit Card payments</t>
  </si>
  <si>
    <t>Cash advance</t>
  </si>
  <si>
    <t>TOTAL REFUND</t>
  </si>
  <si>
    <t>Name&amp;Surname</t>
  </si>
  <si>
    <t>Sign</t>
  </si>
  <si>
    <t xml:space="preserve">Administration </t>
  </si>
  <si>
    <t>CFO</t>
  </si>
  <si>
    <t>si</t>
  </si>
  <si>
    <t>DATA</t>
  </si>
  <si>
    <t>EXPENSES</t>
  </si>
  <si>
    <t>Country</t>
  </si>
  <si>
    <t>Value</t>
  </si>
  <si>
    <t>(value SGD )</t>
  </si>
  <si>
    <t>City
(City where the expense has been done)</t>
  </si>
  <si>
    <t>Fuel cost (company car)</t>
  </si>
  <si>
    <t>Car waste (company car)</t>
  </si>
  <si>
    <t>Singapore</t>
  </si>
  <si>
    <t>taxi</t>
  </si>
  <si>
    <t>dinner</t>
  </si>
  <si>
    <t>Daniel Maglietta</t>
  </si>
  <si>
    <t xml:space="preserve">Interpol </t>
  </si>
  <si>
    <t>Lunch with Rabe and HO</t>
  </si>
  <si>
    <t>Singaproe</t>
  </si>
  <si>
    <t>water for stand</t>
  </si>
  <si>
    <t>meeting with Robert Walters</t>
  </si>
  <si>
    <t xml:space="preserve">Lunch with Rabe </t>
  </si>
  <si>
    <t>lunch</t>
  </si>
  <si>
    <t>singapore</t>
  </si>
  <si>
    <t>Japan Demo</t>
  </si>
  <si>
    <t>chocolates</t>
  </si>
  <si>
    <t>taxi there and back</t>
  </si>
  <si>
    <t>Japan demo</t>
  </si>
  <si>
    <t>japan</t>
  </si>
  <si>
    <t>café</t>
  </si>
  <si>
    <t>dinner team</t>
  </si>
  <si>
    <t>prelievo</t>
  </si>
  <si>
    <t>coffee</t>
  </si>
  <si>
    <t>EURO Value</t>
  </si>
  <si>
    <t>Flights</t>
  </si>
  <si>
    <t>04_01</t>
  </si>
  <si>
    <t>SGD Value</t>
  </si>
  <si>
    <t>(value USD )</t>
  </si>
  <si>
    <t>04_02</t>
  </si>
  <si>
    <t>YEN</t>
  </si>
  <si>
    <t>04_03</t>
  </si>
  <si>
    <t>extra hotel</t>
  </si>
  <si>
    <t>restituzione contanti</t>
  </si>
  <si>
    <r>
      <t xml:space="preserve">chocolates </t>
    </r>
    <r>
      <rPr>
        <b/>
        <sz val="14"/>
        <color rgb="FFFF0000"/>
        <rFont val="Gulim"/>
        <family val="2"/>
      </rPr>
      <t>(manca giustificativo)</t>
    </r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</si>
</sst>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  <numFmt numFmtId="173" formatCode="[$SGD]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9" xfId="0" applyNumberFormat="1" applyFont="1" applyBorder="1" applyAlignment="1" applyProtection="1">
      <alignment horizontal="center" vertical="center" wrapText="1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1" fillId="8" borderId="35" xfId="0" applyNumberFormat="1" applyFont="1" applyFill="1" applyBorder="1" applyAlignment="1" applyProtection="1">
      <alignment vertical="center"/>
    </xf>
    <xf numFmtId="0" fontId="1" fillId="8" borderId="36" xfId="0" applyNumberFormat="1" applyFont="1" applyFill="1" applyBorder="1" applyAlignment="1" applyProtection="1">
      <alignment vertical="center"/>
    </xf>
    <xf numFmtId="0" fontId="2" fillId="7" borderId="3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9" xfId="0" applyFont="1" applyFill="1" applyBorder="1" applyAlignment="1" applyProtection="1">
      <alignment horizontal="center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3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4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171" fontId="1" fillId="0" borderId="52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0" xfId="0" applyNumberFormat="1" applyFont="1" applyFill="1" applyBorder="1" applyAlignment="1" applyProtection="1">
      <alignment horizontal="center" vertical="center"/>
    </xf>
    <xf numFmtId="4" fontId="1" fillId="2" borderId="61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6" xfId="0" applyNumberFormat="1" applyFont="1" applyFill="1" applyBorder="1" applyAlignment="1" applyProtection="1">
      <alignment horizontal="right" vertical="center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0" xfId="0" applyNumberFormat="1" applyFont="1" applyBorder="1" applyAlignment="1" applyProtection="1">
      <alignment horizontal="center" vertical="center"/>
      <protection locked="0"/>
    </xf>
    <xf numFmtId="171" fontId="1" fillId="0" borderId="71" xfId="0" applyNumberFormat="1" applyFont="1" applyBorder="1" applyAlignment="1" applyProtection="1">
      <alignment horizontal="right" vertical="center"/>
    </xf>
    <xf numFmtId="171" fontId="1" fillId="0" borderId="52" xfId="0" applyNumberFormat="1" applyFont="1" applyBorder="1" applyAlignment="1" applyProtection="1">
      <alignment horizontal="right" vertical="center"/>
      <protection locked="0"/>
    </xf>
    <xf numFmtId="0" fontId="2" fillId="0" borderId="72" xfId="0" applyFont="1" applyBorder="1" applyAlignment="1" applyProtection="1">
      <alignment horizontal="right" vertical="center" wrapText="1"/>
    </xf>
    <xf numFmtId="38" fontId="1" fillId="0" borderId="73" xfId="0" applyNumberFormat="1" applyFont="1" applyBorder="1" applyAlignment="1" applyProtection="1">
      <alignment horizontal="center" vertical="center"/>
      <protection locked="0"/>
    </xf>
    <xf numFmtId="40" fontId="2" fillId="0" borderId="72" xfId="0" applyNumberFormat="1" applyFont="1" applyBorder="1" applyAlignment="1" applyProtection="1">
      <alignment vertical="center"/>
    </xf>
    <xf numFmtId="0" fontId="2" fillId="0" borderId="72" xfId="0" applyFont="1" applyBorder="1" applyAlignment="1" applyProtection="1">
      <alignment vertical="center"/>
    </xf>
    <xf numFmtId="0" fontId="2" fillId="0" borderId="72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2" fontId="2" fillId="0" borderId="0" xfId="0" applyNumberFormat="1" applyFont="1" applyAlignment="1" applyProtection="1">
      <alignment vertical="center"/>
    </xf>
    <xf numFmtId="172" fontId="2" fillId="0" borderId="0" xfId="0" applyNumberFormat="1" applyFont="1" applyBorder="1" applyAlignment="1" applyProtection="1">
      <alignment vertical="center"/>
    </xf>
    <xf numFmtId="0" fontId="2" fillId="0" borderId="72" xfId="0" applyFont="1" applyFill="1" applyBorder="1" applyAlignment="1" applyProtection="1">
      <alignment horizontal="right" vertical="center"/>
    </xf>
    <xf numFmtId="0" fontId="2" fillId="0" borderId="72" xfId="0" applyFont="1" applyFill="1" applyBorder="1" applyAlignment="1" applyProtection="1">
      <alignment vertical="center"/>
    </xf>
    <xf numFmtId="2" fontId="2" fillId="0" borderId="72" xfId="0" applyNumberFormat="1" applyFont="1" applyBorder="1" applyAlignment="1" applyProtection="1">
      <alignment horizontal="right" vertical="center" wrapText="1"/>
    </xf>
    <xf numFmtId="173" fontId="2" fillId="0" borderId="0" xfId="0" applyNumberFormat="1" applyFont="1" applyAlignment="1" applyProtection="1">
      <alignment vertical="center"/>
    </xf>
    <xf numFmtId="173" fontId="2" fillId="0" borderId="0" xfId="0" applyNumberFormat="1" applyFont="1" applyBorder="1" applyAlignment="1" applyProtection="1">
      <alignment vertical="center"/>
    </xf>
    <xf numFmtId="2" fontId="2" fillId="3" borderId="3" xfId="1" applyNumberFormat="1" applyFont="1" applyFill="1" applyBorder="1" applyAlignment="1" applyProtection="1">
      <alignment horizontal="right" vertical="center"/>
    </xf>
    <xf numFmtId="2" fontId="2" fillId="4" borderId="3" xfId="1" applyNumberFormat="1" applyFont="1" applyFill="1" applyBorder="1" applyAlignment="1" applyProtection="1">
      <alignment horizontal="right" vertical="center"/>
      <protection locked="0"/>
    </xf>
    <xf numFmtId="2" fontId="2" fillId="4" borderId="6" xfId="1" applyNumberFormat="1" applyFont="1" applyFill="1" applyBorder="1" applyAlignment="1" applyProtection="1">
      <alignment horizontal="right" vertical="center"/>
      <protection locked="0"/>
    </xf>
    <xf numFmtId="2" fontId="2" fillId="5" borderId="7" xfId="0" applyNumberFormat="1" applyFont="1" applyFill="1" applyBorder="1" applyAlignment="1" applyProtection="1">
      <alignment vertical="center"/>
    </xf>
    <xf numFmtId="171" fontId="1" fillId="0" borderId="16" xfId="0" applyNumberFormat="1" applyFont="1" applyBorder="1" applyAlignment="1" applyProtection="1">
      <alignment horizontal="right" vertical="center"/>
      <protection locked="0"/>
    </xf>
    <xf numFmtId="170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38" fontId="12" fillId="0" borderId="73" xfId="0" applyNumberFormat="1" applyFont="1" applyBorder="1" applyAlignment="1" applyProtection="1">
      <alignment horizontal="center" vertical="center"/>
      <protection locked="0"/>
    </xf>
    <xf numFmtId="171" fontId="12" fillId="0" borderId="71" xfId="0" applyNumberFormat="1" applyFont="1" applyBorder="1" applyAlignment="1" applyProtection="1">
      <alignment horizontal="right" vertical="center"/>
    </xf>
    <xf numFmtId="171" fontId="12" fillId="0" borderId="17" xfId="0" applyNumberFormat="1" applyFont="1" applyBorder="1" applyAlignment="1" applyProtection="1">
      <alignment horizontal="right" vertical="center"/>
      <protection locked="0"/>
    </xf>
    <xf numFmtId="171" fontId="12" fillId="0" borderId="16" xfId="0" applyNumberFormat="1" applyFont="1" applyBorder="1" applyAlignment="1" applyProtection="1">
      <alignment horizontal="right" vertical="center"/>
      <protection locked="0"/>
    </xf>
    <xf numFmtId="171" fontId="12" fillId="0" borderId="52" xfId="0" applyNumberFormat="1" applyFont="1" applyBorder="1" applyAlignment="1" applyProtection="1">
      <alignment horizontal="right" vertical="center"/>
      <protection locked="0"/>
    </xf>
    <xf numFmtId="171" fontId="12" fillId="0" borderId="20" xfId="0" applyNumberFormat="1" applyFont="1" applyBorder="1" applyAlignment="1" applyProtection="1">
      <alignment horizontal="right" vertical="center"/>
      <protection locked="0"/>
    </xf>
    <xf numFmtId="171" fontId="12" fillId="0" borderId="21" xfId="0" applyNumberFormat="1" applyFont="1" applyBorder="1" applyAlignment="1" applyProtection="1">
      <alignment horizontal="right" vertical="center"/>
      <protection locked="0"/>
    </xf>
    <xf numFmtId="4" fontId="12" fillId="4" borderId="22" xfId="0" applyNumberFormat="1" applyFont="1" applyFill="1" applyBorder="1" applyAlignment="1" applyProtection="1">
      <alignment vertical="center"/>
      <protection locked="0"/>
    </xf>
    <xf numFmtId="0" fontId="12" fillId="0" borderId="72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172" fontId="2" fillId="0" borderId="64" xfId="0" applyNumberFormat="1" applyFont="1" applyBorder="1" applyAlignment="1" applyProtection="1">
      <alignment horizontal="center" vertical="center" wrapText="1"/>
    </xf>
    <xf numFmtId="172" fontId="2" fillId="0" borderId="66" xfId="0" applyNumberFormat="1" applyFont="1" applyBorder="1" applyAlignment="1" applyProtection="1">
      <alignment horizontal="center" vertical="center" wrapText="1"/>
    </xf>
    <xf numFmtId="172" fontId="2" fillId="0" borderId="69" xfId="0" applyNumberFormat="1" applyFont="1" applyBorder="1" applyAlignment="1" applyProtection="1">
      <alignment horizontal="center" vertical="center" wrapText="1"/>
    </xf>
    <xf numFmtId="4" fontId="1" fillId="0" borderId="42" xfId="0" applyNumberFormat="1" applyFont="1" applyBorder="1" applyAlignment="1" applyProtection="1">
      <alignment horizontal="center" vertical="center" wrapText="1"/>
    </xf>
    <xf numFmtId="4" fontId="1" fillId="0" borderId="26" xfId="0" applyNumberFormat="1" applyFont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49" fontId="2" fillId="4" borderId="27" xfId="0" applyNumberFormat="1" applyFont="1" applyFill="1" applyBorder="1" applyAlignment="1" applyProtection="1">
      <alignment horizontal="left" vertical="center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74" xfId="0" applyFont="1" applyFill="1" applyBorder="1" applyAlignment="1" applyProtection="1">
      <alignment horizontal="center" vertical="center" wrapText="1"/>
    </xf>
    <xf numFmtId="0" fontId="1" fillId="2" borderId="75" xfId="0" applyFont="1" applyFill="1" applyBorder="1" applyAlignment="1" applyProtection="1">
      <alignment horizontal="center" vertical="center" wrapText="1"/>
    </xf>
    <xf numFmtId="0" fontId="2" fillId="5" borderId="28" xfId="0" applyNumberFormat="1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7" borderId="37" xfId="0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 applyProtection="1">
      <alignment horizontal="center" vertical="center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6" borderId="33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56" xfId="0" applyFont="1" applyFill="1" applyBorder="1" applyAlignment="1" applyProtection="1">
      <alignment horizontal="center" vertical="center" wrapText="1"/>
    </xf>
    <xf numFmtId="0" fontId="2" fillId="7" borderId="39" xfId="0" applyFont="1" applyFill="1" applyBorder="1" applyAlignment="1" applyProtection="1">
      <alignment horizontal="center" vertical="center" wrapText="1"/>
    </xf>
    <xf numFmtId="0" fontId="2" fillId="7" borderId="30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7" borderId="61" xfId="0" applyFont="1" applyFill="1" applyBorder="1" applyAlignment="1" applyProtection="1">
      <alignment horizontal="center" vertical="center" wrapText="1"/>
    </xf>
    <xf numFmtId="0" fontId="2" fillId="7" borderId="61" xfId="0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38" fontId="1" fillId="2" borderId="37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0" fontId="12" fillId="0" borderId="72" xfId="0" applyFont="1" applyFill="1" applyBorder="1" applyAlignment="1" applyProtection="1">
      <alignment vertical="center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view="pageBreakPreview" zoomScale="50" zoomScaleSheetLayoutView="50" workbookViewId="0">
      <pane ySplit="5" topLeftCell="A6" activePane="bottomLeft" state="frozen"/>
      <selection pane="bottomLeft" activeCell="F15" sqref="F15"/>
    </sheetView>
  </sheetViews>
  <sheetFormatPr defaultRowHeight="18.75"/>
  <cols>
    <col min="1" max="1" width="6.7109375" style="1" customWidth="1"/>
    <col min="2" max="2" width="19.42578125" style="2" customWidth="1"/>
    <col min="3" max="3" width="36.14062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24.14062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32" t="s">
        <v>32</v>
      </c>
      <c r="C1" s="132"/>
      <c r="D1" s="132"/>
      <c r="E1" s="133" t="s">
        <v>48</v>
      </c>
      <c r="F1" s="133"/>
      <c r="G1" s="43">
        <v>41730</v>
      </c>
      <c r="H1" s="42" t="s">
        <v>68</v>
      </c>
      <c r="L1" s="8" t="s">
        <v>2</v>
      </c>
      <c r="M1" s="3">
        <f>+P1-N7</f>
        <v>0</v>
      </c>
      <c r="N1" s="5" t="s">
        <v>22</v>
      </c>
      <c r="O1" s="6"/>
      <c r="P1" s="7">
        <f>SUM(H7:M7)</f>
        <v>1670.3600000000001</v>
      </c>
      <c r="Q1" s="100">
        <f>SUM(P11:P20)</f>
        <v>1195.2</v>
      </c>
    </row>
    <row r="2" spans="1:19" s="8" customFormat="1" ht="35.25" customHeight="1">
      <c r="A2" s="4"/>
      <c r="B2" s="134" t="s">
        <v>8</v>
      </c>
      <c r="C2" s="134"/>
      <c r="D2" s="134"/>
      <c r="E2" s="133"/>
      <c r="F2" s="133"/>
      <c r="G2" s="9"/>
      <c r="H2" s="9"/>
      <c r="N2" s="10" t="s">
        <v>30</v>
      </c>
      <c r="O2" s="11"/>
      <c r="P2" s="12"/>
      <c r="Q2" s="100"/>
    </row>
    <row r="3" spans="1:19" s="8" customFormat="1" ht="35.25" customHeight="1">
      <c r="A3" s="4"/>
      <c r="B3" s="134" t="s">
        <v>9</v>
      </c>
      <c r="C3" s="134"/>
      <c r="D3" s="134"/>
      <c r="E3" s="133" t="s">
        <v>1</v>
      </c>
      <c r="F3" s="133"/>
      <c r="N3" s="10" t="s">
        <v>29</v>
      </c>
      <c r="O3" s="11"/>
      <c r="P3" s="12">
        <f>+O7</f>
        <v>1670.3600000000001</v>
      </c>
      <c r="Q3" s="101">
        <f>SUM(P11:P20)</f>
        <v>1195.2</v>
      </c>
      <c r="R3" s="14"/>
    </row>
    <row r="4" spans="1:19" s="8" customFormat="1" ht="35.25" customHeight="1" thickBot="1">
      <c r="A4" s="4"/>
      <c r="E4" s="14"/>
      <c r="F4" s="14"/>
      <c r="G4" s="10" t="s">
        <v>26</v>
      </c>
      <c r="H4" s="21">
        <v>1</v>
      </c>
      <c r="I4" s="15"/>
      <c r="J4" s="15"/>
      <c r="K4" s="15"/>
      <c r="L4" s="2"/>
      <c r="M4" s="2"/>
      <c r="N4" s="16"/>
      <c r="O4" s="17"/>
      <c r="P4" s="18"/>
      <c r="Q4" s="101"/>
      <c r="R4" s="14"/>
    </row>
    <row r="5" spans="1:19" s="8" customFormat="1" ht="46.5" customHeight="1" thickTop="1" thickBot="1">
      <c r="A5" s="4"/>
      <c r="B5" s="19" t="s">
        <v>10</v>
      </c>
      <c r="C5" s="51"/>
      <c r="D5" s="20"/>
      <c r="E5" s="48">
        <v>8</v>
      </c>
      <c r="F5" s="14"/>
      <c r="G5" s="74" t="s">
        <v>43</v>
      </c>
      <c r="H5" s="21">
        <v>1.1100000000000001</v>
      </c>
      <c r="N5" s="137" t="s">
        <v>31</v>
      </c>
      <c r="O5" s="137"/>
      <c r="P5" s="22">
        <f>P1-P2-P3</f>
        <v>0</v>
      </c>
      <c r="Q5" s="101">
        <f>Q1-Q3</f>
        <v>0</v>
      </c>
      <c r="R5" s="14"/>
    </row>
    <row r="6" spans="1:19" s="8" customFormat="1" ht="43.5" customHeight="1" thickTop="1" thickBot="1">
      <c r="A6" s="4"/>
      <c r="B6" s="23" t="s">
        <v>41</v>
      </c>
      <c r="C6" s="23"/>
      <c r="D6" s="23"/>
      <c r="E6" s="14"/>
      <c r="F6" s="14"/>
      <c r="G6" s="74" t="s">
        <v>44</v>
      </c>
      <c r="H6" s="24">
        <v>11.11</v>
      </c>
      <c r="R6" s="13"/>
      <c r="S6" s="14"/>
    </row>
    <row r="7" spans="1:19" s="8" customFormat="1" ht="27" customHeight="1" thickBot="1">
      <c r="A7" s="44"/>
      <c r="B7" s="45"/>
      <c r="C7" s="45"/>
      <c r="D7" s="46" t="s">
        <v>38</v>
      </c>
      <c r="E7" s="140" t="s">
        <v>12</v>
      </c>
      <c r="F7" s="141"/>
      <c r="G7" s="25">
        <f t="shared" ref="G7:O7" si="0">SUM(G11:G20)</f>
        <v>0</v>
      </c>
      <c r="H7" s="25">
        <f t="shared" si="0"/>
        <v>0</v>
      </c>
      <c r="I7" s="53">
        <f t="shared" si="0"/>
        <v>0</v>
      </c>
      <c r="J7" s="57">
        <f t="shared" si="0"/>
        <v>1282.2</v>
      </c>
      <c r="K7" s="54">
        <f t="shared" si="0"/>
        <v>58</v>
      </c>
      <c r="L7" s="54">
        <f t="shared" si="0"/>
        <v>0</v>
      </c>
      <c r="M7" s="54">
        <f t="shared" si="0"/>
        <v>330.16</v>
      </c>
      <c r="N7" s="54">
        <f t="shared" si="0"/>
        <v>1670.3600000000001</v>
      </c>
      <c r="O7" s="55">
        <f t="shared" si="0"/>
        <v>1670.3600000000001</v>
      </c>
      <c r="P7" s="13"/>
    </row>
    <row r="8" spans="1:19" ht="36" customHeight="1" thickTop="1" thickBot="1">
      <c r="A8" s="148"/>
      <c r="B8" s="52"/>
      <c r="C8" s="150" t="s">
        <v>24</v>
      </c>
      <c r="D8" s="153" t="s">
        <v>17</v>
      </c>
      <c r="E8" s="154" t="s">
        <v>13</v>
      </c>
      <c r="F8" s="155" t="s">
        <v>42</v>
      </c>
      <c r="G8" s="144" t="s">
        <v>14</v>
      </c>
      <c r="H8" s="145" t="s">
        <v>15</v>
      </c>
      <c r="I8" s="130" t="s">
        <v>16</v>
      </c>
      <c r="J8" s="130" t="s">
        <v>18</v>
      </c>
      <c r="K8" s="130" t="s">
        <v>19</v>
      </c>
      <c r="L8" s="138" t="s">
        <v>20</v>
      </c>
      <c r="M8" s="139"/>
      <c r="N8" s="142" t="s">
        <v>22</v>
      </c>
      <c r="O8" s="128" t="s">
        <v>23</v>
      </c>
      <c r="P8" s="125" t="s">
        <v>66</v>
      </c>
      <c r="R8" s="2"/>
    </row>
    <row r="9" spans="1:19" ht="36" customHeight="1" thickTop="1" thickBot="1">
      <c r="A9" s="149"/>
      <c r="B9" s="52" t="s">
        <v>11</v>
      </c>
      <c r="C9" s="151"/>
      <c r="D9" s="154"/>
      <c r="E9" s="154"/>
      <c r="F9" s="155"/>
      <c r="G9" s="144"/>
      <c r="H9" s="146"/>
      <c r="I9" s="131" t="s">
        <v>4</v>
      </c>
      <c r="J9" s="131"/>
      <c r="K9" s="131" t="s">
        <v>3</v>
      </c>
      <c r="L9" s="130" t="s">
        <v>21</v>
      </c>
      <c r="M9" s="135" t="s">
        <v>25</v>
      </c>
      <c r="N9" s="143"/>
      <c r="O9" s="129"/>
      <c r="P9" s="126"/>
      <c r="R9" s="2"/>
    </row>
    <row r="10" spans="1:19" ht="37.5" customHeight="1" thickTop="1" thickBot="1">
      <c r="A10" s="149"/>
      <c r="B10" s="47"/>
      <c r="C10" s="152"/>
      <c r="D10" s="154"/>
      <c r="E10" s="154"/>
      <c r="F10" s="155"/>
      <c r="G10" s="26" t="s">
        <v>0</v>
      </c>
      <c r="H10" s="147"/>
      <c r="I10" s="131"/>
      <c r="J10" s="131"/>
      <c r="K10" s="131"/>
      <c r="L10" s="131"/>
      <c r="M10" s="136"/>
      <c r="N10" s="143"/>
      <c r="O10" s="129"/>
      <c r="P10" s="127"/>
      <c r="R10" s="2"/>
    </row>
    <row r="11" spans="1:19" ht="30" customHeight="1" thickTop="1">
      <c r="A11" s="27">
        <v>1</v>
      </c>
      <c r="B11" s="41">
        <v>42110</v>
      </c>
      <c r="C11" s="29" t="s">
        <v>49</v>
      </c>
      <c r="D11" s="29" t="s">
        <v>50</v>
      </c>
      <c r="E11" s="56"/>
      <c r="F11" s="56" t="s">
        <v>51</v>
      </c>
      <c r="G11" s="70"/>
      <c r="H11" s="72">
        <f>IF($E$3="si",($H$5/$H$6*G11),IF($E$3="no",G11*$H$4,0))</f>
        <v>0</v>
      </c>
      <c r="I11" s="58"/>
      <c r="J11" s="58"/>
      <c r="K11" s="30"/>
      <c r="L11" s="31"/>
      <c r="M11" s="33">
        <v>135.36000000000001</v>
      </c>
      <c r="N11" s="35">
        <f>SUM(H11:M11)</f>
        <v>135.36000000000001</v>
      </c>
      <c r="O11" s="36">
        <v>135.36000000000001</v>
      </c>
      <c r="P11" s="93">
        <v>96.95</v>
      </c>
      <c r="R11" s="2"/>
    </row>
    <row r="12" spans="1:19" ht="30" customHeight="1">
      <c r="A12" s="37">
        <v>2</v>
      </c>
      <c r="B12" s="41">
        <v>42110</v>
      </c>
      <c r="C12" s="29" t="s">
        <v>49</v>
      </c>
      <c r="D12" s="39" t="s">
        <v>52</v>
      </c>
      <c r="E12" s="56"/>
      <c r="F12" s="56" t="s">
        <v>51</v>
      </c>
      <c r="G12" s="71"/>
      <c r="H12" s="72">
        <f>IF($E$3="si",($H$5/$H$6*G12),IF($E$3="no",G12*$H$4,0))</f>
        <v>0</v>
      </c>
      <c r="I12" s="58"/>
      <c r="J12" s="58"/>
      <c r="K12" s="30"/>
      <c r="L12" s="31"/>
      <c r="M12" s="33">
        <v>8</v>
      </c>
      <c r="N12" s="35">
        <f>SUM(H12:M12)</f>
        <v>8</v>
      </c>
      <c r="O12" s="38">
        <v>8</v>
      </c>
      <c r="P12" s="93">
        <v>5.75</v>
      </c>
      <c r="R12" s="2"/>
    </row>
    <row r="13" spans="1:19" ht="30" customHeight="1">
      <c r="A13" s="37">
        <v>3</v>
      </c>
      <c r="B13" s="28">
        <v>42114</v>
      </c>
      <c r="C13" s="29" t="s">
        <v>53</v>
      </c>
      <c r="D13" s="29" t="s">
        <v>65</v>
      </c>
      <c r="E13" s="56"/>
      <c r="F13" s="56" t="s">
        <v>45</v>
      </c>
      <c r="G13" s="71"/>
      <c r="H13" s="72">
        <f t="shared" ref="H13:H20" si="1">IF($E$3="si",($H$5/$H$6*G13),IF($E$3="no",G13*$H$4,0))</f>
        <v>0</v>
      </c>
      <c r="I13" s="58"/>
      <c r="J13" s="58"/>
      <c r="K13" s="30"/>
      <c r="L13" s="31"/>
      <c r="M13" s="33">
        <v>17.100000000000001</v>
      </c>
      <c r="N13" s="35">
        <f>SUM(H13:M13)</f>
        <v>17.100000000000001</v>
      </c>
      <c r="O13" s="38">
        <v>17.100000000000001</v>
      </c>
      <c r="P13" s="95">
        <v>12.21</v>
      </c>
      <c r="R13" s="2"/>
    </row>
    <row r="14" spans="1:19" ht="30" customHeight="1">
      <c r="A14" s="37">
        <v>4</v>
      </c>
      <c r="B14" s="28">
        <v>42108</v>
      </c>
      <c r="C14" s="29" t="s">
        <v>49</v>
      </c>
      <c r="D14" s="29" t="s">
        <v>54</v>
      </c>
      <c r="E14" s="56"/>
      <c r="F14" s="56" t="s">
        <v>45</v>
      </c>
      <c r="G14" s="71"/>
      <c r="H14" s="72">
        <f t="shared" si="1"/>
        <v>0</v>
      </c>
      <c r="I14" s="58"/>
      <c r="J14" s="58"/>
      <c r="K14" s="30"/>
      <c r="L14" s="31"/>
      <c r="M14" s="33">
        <v>83.2</v>
      </c>
      <c r="N14" s="35">
        <f t="shared" ref="N14:N20" si="2">SUM(H14:M14)</f>
        <v>83.2</v>
      </c>
      <c r="O14" s="38">
        <v>83.2</v>
      </c>
      <c r="P14" s="96">
        <v>59.51</v>
      </c>
      <c r="R14" s="2"/>
    </row>
    <row r="15" spans="1:19" ht="30" customHeight="1">
      <c r="A15" s="37">
        <v>5</v>
      </c>
      <c r="B15" s="28">
        <v>42109</v>
      </c>
      <c r="C15" s="29" t="s">
        <v>49</v>
      </c>
      <c r="D15" s="29" t="s">
        <v>55</v>
      </c>
      <c r="E15" s="56"/>
      <c r="F15" s="56" t="s">
        <v>56</v>
      </c>
      <c r="G15" s="71"/>
      <c r="H15" s="72">
        <f t="shared" si="1"/>
        <v>0</v>
      </c>
      <c r="I15" s="58"/>
      <c r="J15" s="58"/>
      <c r="K15" s="30"/>
      <c r="L15" s="31"/>
      <c r="M15" s="33">
        <v>20</v>
      </c>
      <c r="N15" s="35">
        <f t="shared" si="2"/>
        <v>20</v>
      </c>
      <c r="O15" s="38">
        <v>20</v>
      </c>
      <c r="P15" s="102">
        <v>14.31</v>
      </c>
      <c r="R15" s="2"/>
    </row>
    <row r="16" spans="1:19" ht="30" customHeight="1">
      <c r="A16" s="37">
        <v>6</v>
      </c>
      <c r="B16" s="28">
        <v>42121</v>
      </c>
      <c r="C16" s="29" t="s">
        <v>57</v>
      </c>
      <c r="D16" s="29" t="s">
        <v>58</v>
      </c>
      <c r="E16" s="56"/>
      <c r="F16" s="56" t="s">
        <v>56</v>
      </c>
      <c r="G16" s="71"/>
      <c r="H16" s="72">
        <f t="shared" si="1"/>
        <v>0</v>
      </c>
      <c r="I16" s="58"/>
      <c r="J16" s="58"/>
      <c r="K16" s="30"/>
      <c r="L16" s="31"/>
      <c r="M16" s="33">
        <v>66.5</v>
      </c>
      <c r="N16" s="35">
        <f t="shared" si="2"/>
        <v>66.5</v>
      </c>
      <c r="O16" s="38">
        <v>66.5</v>
      </c>
      <c r="P16" s="103">
        <v>47.5</v>
      </c>
      <c r="R16" s="2"/>
    </row>
    <row r="17" spans="1:18" ht="30" customHeight="1">
      <c r="A17" s="37">
        <v>7</v>
      </c>
      <c r="B17" s="28">
        <v>42123</v>
      </c>
      <c r="C17" s="29" t="s">
        <v>57</v>
      </c>
      <c r="D17" s="29" t="s">
        <v>59</v>
      </c>
      <c r="E17" s="56"/>
      <c r="F17" s="56" t="s">
        <v>56</v>
      </c>
      <c r="G17" s="71"/>
      <c r="H17" s="72">
        <f t="shared" si="1"/>
        <v>0</v>
      </c>
      <c r="I17" s="58"/>
      <c r="J17" s="58">
        <v>121</v>
      </c>
      <c r="K17" s="30"/>
      <c r="L17" s="31"/>
      <c r="M17" s="33"/>
      <c r="N17" s="35">
        <f t="shared" si="2"/>
        <v>121</v>
      </c>
      <c r="O17" s="38">
        <v>121</v>
      </c>
      <c r="P17" s="103">
        <v>86.41</v>
      </c>
      <c r="R17" s="2"/>
    </row>
    <row r="18" spans="1:18" ht="30" customHeight="1">
      <c r="A18" s="37">
        <v>8</v>
      </c>
      <c r="B18" s="28">
        <v>42115</v>
      </c>
      <c r="C18" s="29" t="s">
        <v>57</v>
      </c>
      <c r="D18" s="29" t="s">
        <v>67</v>
      </c>
      <c r="E18" s="56"/>
      <c r="F18" s="56" t="s">
        <v>56</v>
      </c>
      <c r="G18" s="71"/>
      <c r="H18" s="72"/>
      <c r="I18" s="58"/>
      <c r="J18" s="58">
        <v>1161.2</v>
      </c>
      <c r="K18" s="30"/>
      <c r="L18" s="31"/>
      <c r="M18" s="92"/>
      <c r="N18" s="35">
        <f t="shared" si="2"/>
        <v>1161.2</v>
      </c>
      <c r="O18" s="38">
        <v>1161.2</v>
      </c>
      <c r="P18" s="103">
        <v>830.95</v>
      </c>
      <c r="R18" s="2"/>
    </row>
    <row r="19" spans="1:18" ht="30" customHeight="1">
      <c r="A19" s="37">
        <v>9</v>
      </c>
      <c r="B19" s="28">
        <v>42106</v>
      </c>
      <c r="C19" s="29" t="s">
        <v>49</v>
      </c>
      <c r="D19" s="29" t="s">
        <v>76</v>
      </c>
      <c r="E19" s="56"/>
      <c r="F19" s="56" t="s">
        <v>56</v>
      </c>
      <c r="G19" s="71"/>
      <c r="H19" s="72"/>
      <c r="I19" s="58"/>
      <c r="J19" s="58"/>
      <c r="K19" s="30">
        <v>58</v>
      </c>
      <c r="L19" s="31"/>
      <c r="M19" s="92"/>
      <c r="N19" s="35">
        <f t="shared" si="2"/>
        <v>58</v>
      </c>
      <c r="O19" s="38">
        <v>58</v>
      </c>
      <c r="P19" s="103">
        <v>41.61</v>
      </c>
      <c r="R19" s="2"/>
    </row>
    <row r="20" spans="1:18" ht="30" customHeight="1">
      <c r="A20" s="37">
        <v>10</v>
      </c>
      <c r="B20" s="28"/>
      <c r="C20" s="29"/>
      <c r="D20" s="29"/>
      <c r="E20" s="56"/>
      <c r="F20" s="56"/>
      <c r="G20" s="71"/>
      <c r="H20" s="72">
        <f t="shared" si="1"/>
        <v>0</v>
      </c>
      <c r="I20" s="58"/>
      <c r="J20" s="58"/>
      <c r="K20" s="30"/>
      <c r="L20" s="31"/>
      <c r="M20" s="31"/>
      <c r="N20" s="35">
        <f t="shared" si="2"/>
        <v>0</v>
      </c>
      <c r="O20" s="38"/>
      <c r="P20" s="96"/>
      <c r="R20" s="2"/>
    </row>
    <row r="21" spans="1:18">
      <c r="P21" s="98"/>
    </row>
    <row r="22" spans="1:18">
      <c r="A22" s="49"/>
      <c r="B22" s="50"/>
      <c r="C22" s="50"/>
      <c r="D22" s="50"/>
      <c r="E22" s="50"/>
      <c r="F22" s="50"/>
      <c r="G22" s="50"/>
      <c r="H22" s="50"/>
      <c r="I22" s="50"/>
      <c r="J22" s="73"/>
      <c r="K22" s="73"/>
      <c r="L22" s="50"/>
      <c r="M22" s="50"/>
      <c r="N22" s="50"/>
      <c r="O22" s="50"/>
      <c r="P22" s="99"/>
      <c r="Q22" s="3"/>
    </row>
    <row r="23" spans="1:18">
      <c r="A23" s="60"/>
      <c r="B23" s="61"/>
      <c r="C23" s="62"/>
      <c r="D23" s="63"/>
      <c r="E23" s="63"/>
      <c r="F23" s="64"/>
      <c r="G23" s="65"/>
      <c r="H23" s="66"/>
      <c r="I23" s="67"/>
      <c r="J23" s="73"/>
      <c r="K23" s="73"/>
      <c r="L23" s="67"/>
      <c r="M23" s="67"/>
      <c r="N23" s="68"/>
      <c r="O23" s="69"/>
      <c r="P23" s="73"/>
      <c r="Q23" s="3"/>
    </row>
    <row r="24" spans="1:18">
      <c r="A24" s="49"/>
      <c r="B24" s="59" t="s">
        <v>33</v>
      </c>
      <c r="C24" s="59"/>
      <c r="D24" s="59"/>
      <c r="E24" s="50"/>
      <c r="F24" s="50"/>
      <c r="G24" s="59" t="s">
        <v>34</v>
      </c>
      <c r="H24" s="59"/>
      <c r="I24" s="59"/>
      <c r="J24" s="73"/>
      <c r="K24" s="73"/>
      <c r="L24" s="59" t="s">
        <v>35</v>
      </c>
      <c r="M24" s="59"/>
      <c r="N24" s="59"/>
      <c r="O24" s="50"/>
      <c r="P24" s="73"/>
      <c r="Q24" s="3"/>
    </row>
    <row r="25" spans="1:18">
      <c r="A25" s="49"/>
      <c r="B25" s="50"/>
      <c r="C25" s="50"/>
      <c r="D25" s="50"/>
      <c r="E25" s="50"/>
      <c r="F25" s="50"/>
      <c r="G25" s="50"/>
      <c r="H25" s="50"/>
      <c r="I25" s="50"/>
      <c r="J25" s="73"/>
      <c r="K25" s="73"/>
      <c r="L25" s="50"/>
      <c r="M25" s="50"/>
      <c r="N25" s="50"/>
      <c r="O25" s="50"/>
      <c r="P25" s="73"/>
      <c r="Q25" s="3"/>
    </row>
    <row r="26" spans="1:18">
      <c r="A26" s="49"/>
      <c r="B26" s="50"/>
      <c r="C26" s="50"/>
      <c r="D26" s="50"/>
      <c r="E26" s="50"/>
      <c r="F26" s="50"/>
      <c r="G26" s="50"/>
      <c r="H26" s="50"/>
      <c r="I26" s="50"/>
      <c r="J26" s="73"/>
      <c r="K26" s="73"/>
      <c r="L26" s="50"/>
      <c r="M26" s="50"/>
      <c r="N26" s="50"/>
      <c r="O26" s="50"/>
      <c r="P26" s="73"/>
      <c r="Q26" s="3"/>
    </row>
  </sheetData>
  <mergeCells count="24">
    <mergeCell ref="N8:N10"/>
    <mergeCell ref="G8:G9"/>
    <mergeCell ref="H8:H10"/>
    <mergeCell ref="A8:A10"/>
    <mergeCell ref="C8:C10"/>
    <mergeCell ref="D8:D10"/>
    <mergeCell ref="E8:E10"/>
    <mergeCell ref="F8:F10"/>
    <mergeCell ref="P8:P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3 N11:N20">
      <formula1>0</formula1>
      <formula2>0</formula2>
    </dataValidation>
    <dataValidation type="decimal" operator="greaterThanOrEqual" allowBlank="1" showErrorMessage="1" errorTitle="Valore" error="Inserire un numero maggiore o uguale a 0 (zero)!" sqref="H23:M23 H12:J20 H11:K11 K17:K20 L11:M20">
      <formula1>0</formula1>
      <formula2>0</formula2>
    </dataValidation>
    <dataValidation type="textLength" operator="greaterThan" allowBlank="1" showErrorMessage="1" sqref="D23:E23">
      <formula1>1</formula1>
      <formula2>0</formula2>
    </dataValidation>
    <dataValidation type="textLength" operator="greaterThan" sqref="F23">
      <formula1>1</formula1>
      <formula2>0</formula2>
    </dataValidation>
    <dataValidation type="date" operator="greaterThanOrEqual" showErrorMessage="1" errorTitle="Data" error="Inserire una data superiore al 1/11/2000" sqref="B23 B11:B12">
      <formula1>36831</formula1>
      <formula2>0</formula2>
    </dataValidation>
    <dataValidation type="textLength" operator="greaterThan" allowBlank="1" sqref="C23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7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view="pageBreakPreview" topLeftCell="F1" zoomScale="60" zoomScaleNormal="100" workbookViewId="0">
      <selection activeCell="Q11" sqref="Q11"/>
    </sheetView>
  </sheetViews>
  <sheetFormatPr defaultRowHeight="18.75"/>
  <cols>
    <col min="1" max="1" width="6.7109375" style="1" customWidth="1"/>
    <col min="2" max="2" width="19.42578125" style="2" customWidth="1"/>
    <col min="3" max="3" width="36.14062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24.140625" style="2" customWidth="1"/>
    <col min="12" max="12" width="22.140625" style="2" customWidth="1"/>
    <col min="13" max="13" width="25.5703125" style="2" customWidth="1"/>
    <col min="14" max="18" width="19.85546875" style="2" customWidth="1"/>
    <col min="19" max="19" width="19.85546875" style="3" customWidth="1"/>
    <col min="20" max="20" width="8.5703125" style="2" customWidth="1"/>
    <col min="21" max="16384" width="9.140625" style="2"/>
  </cols>
  <sheetData>
    <row r="1" spans="1:20" s="8" customFormat="1" ht="35.25" customHeight="1">
      <c r="A1" s="4"/>
      <c r="B1" s="132" t="s">
        <v>32</v>
      </c>
      <c r="C1" s="132"/>
      <c r="D1" s="132"/>
      <c r="E1" s="133" t="s">
        <v>48</v>
      </c>
      <c r="F1" s="133"/>
      <c r="G1" s="43">
        <v>41730</v>
      </c>
      <c r="H1" s="42" t="s">
        <v>71</v>
      </c>
      <c r="L1" s="8" t="s">
        <v>2</v>
      </c>
      <c r="M1" s="3">
        <f>+P1-N7</f>
        <v>0</v>
      </c>
      <c r="N1" s="5" t="s">
        <v>22</v>
      </c>
      <c r="O1" s="6"/>
      <c r="P1" s="107">
        <f>SUM(H7:M7)</f>
        <v>683.89</v>
      </c>
      <c r="Q1" s="105">
        <f>P11</f>
        <v>632.55769230769226</v>
      </c>
      <c r="R1" s="100">
        <f>Q11</f>
        <v>657.86</v>
      </c>
    </row>
    <row r="2" spans="1:20" s="8" customFormat="1" ht="35.25" customHeight="1">
      <c r="A2" s="4"/>
      <c r="B2" s="134" t="s">
        <v>8</v>
      </c>
      <c r="C2" s="134"/>
      <c r="D2" s="134"/>
      <c r="E2" s="133"/>
      <c r="F2" s="133"/>
      <c r="G2" s="9"/>
      <c r="H2" s="9"/>
      <c r="N2" s="10" t="s">
        <v>30</v>
      </c>
      <c r="O2" s="11"/>
      <c r="P2" s="108"/>
      <c r="Q2" s="105"/>
      <c r="R2" s="100"/>
    </row>
    <row r="3" spans="1:20" s="8" customFormat="1" ht="35.25" customHeight="1">
      <c r="A3" s="4"/>
      <c r="B3" s="134" t="s">
        <v>9</v>
      </c>
      <c r="C3" s="134"/>
      <c r="D3" s="134"/>
      <c r="E3" s="133" t="s">
        <v>1</v>
      </c>
      <c r="F3" s="133"/>
      <c r="N3" s="10" t="s">
        <v>29</v>
      </c>
      <c r="O3" s="11"/>
      <c r="P3" s="108">
        <f>+O7</f>
        <v>683.39</v>
      </c>
      <c r="Q3" s="106">
        <f>P11</f>
        <v>632.55769230769226</v>
      </c>
      <c r="R3" s="101">
        <f>Q11</f>
        <v>657.86</v>
      </c>
      <c r="S3" s="14"/>
    </row>
    <row r="4" spans="1:20" s="8" customFormat="1" ht="35.25" customHeight="1" thickBot="1">
      <c r="A4" s="4"/>
      <c r="E4" s="14"/>
      <c r="F4" s="14"/>
      <c r="G4" s="10" t="s">
        <v>26</v>
      </c>
      <c r="H4" s="21">
        <v>1</v>
      </c>
      <c r="I4" s="15"/>
      <c r="J4" s="15"/>
      <c r="K4" s="15"/>
      <c r="L4" s="2"/>
      <c r="M4" s="2"/>
      <c r="N4" s="16"/>
      <c r="O4" s="17"/>
      <c r="P4" s="109"/>
      <c r="Q4" s="106"/>
      <c r="R4" s="101"/>
      <c r="S4" s="14"/>
    </row>
    <row r="5" spans="1:20" s="8" customFormat="1" ht="46.5" customHeight="1" thickTop="1" thickBot="1">
      <c r="A5" s="4"/>
      <c r="B5" s="19" t="s">
        <v>10</v>
      </c>
      <c r="C5" s="51"/>
      <c r="D5" s="20"/>
      <c r="E5" s="48">
        <v>1</v>
      </c>
      <c r="F5" s="14"/>
      <c r="G5" s="74" t="s">
        <v>43</v>
      </c>
      <c r="H5" s="21">
        <v>1.1100000000000001</v>
      </c>
      <c r="N5" s="137" t="s">
        <v>31</v>
      </c>
      <c r="O5" s="137"/>
      <c r="P5" s="110">
        <f>P1-P2-P3</f>
        <v>0.5</v>
      </c>
      <c r="Q5" s="106">
        <f>Q1-Q3</f>
        <v>0</v>
      </c>
      <c r="R5" s="101">
        <f>R1-R3</f>
        <v>0</v>
      </c>
      <c r="S5" s="14"/>
    </row>
    <row r="6" spans="1:20" s="8" customFormat="1" ht="43.5" customHeight="1" thickTop="1" thickBot="1">
      <c r="A6" s="4"/>
      <c r="B6" s="23" t="s">
        <v>70</v>
      </c>
      <c r="C6" s="23"/>
      <c r="D6" s="23"/>
      <c r="E6" s="14"/>
      <c r="F6" s="14"/>
      <c r="G6" s="74" t="s">
        <v>44</v>
      </c>
      <c r="H6" s="24">
        <v>11.11</v>
      </c>
      <c r="S6" s="13"/>
      <c r="T6" s="14"/>
    </row>
    <row r="7" spans="1:20" s="8" customFormat="1" ht="27" customHeight="1" thickBot="1">
      <c r="A7" s="44"/>
      <c r="B7" s="45"/>
      <c r="C7" s="45"/>
      <c r="D7" s="46" t="s">
        <v>38</v>
      </c>
      <c r="E7" s="140" t="s">
        <v>12</v>
      </c>
      <c r="F7" s="141"/>
      <c r="G7" s="25">
        <f t="shared" ref="G7:O7" si="0">SUM(G11:G18)</f>
        <v>0</v>
      </c>
      <c r="H7" s="25">
        <f t="shared" si="0"/>
        <v>0</v>
      </c>
      <c r="I7" s="53">
        <f t="shared" si="0"/>
        <v>0</v>
      </c>
      <c r="J7" s="57">
        <f t="shared" si="0"/>
        <v>683.89</v>
      </c>
      <c r="K7" s="54">
        <f t="shared" si="0"/>
        <v>0</v>
      </c>
      <c r="L7" s="54">
        <f t="shared" si="0"/>
        <v>0</v>
      </c>
      <c r="M7" s="54">
        <f t="shared" si="0"/>
        <v>0</v>
      </c>
      <c r="N7" s="54">
        <f t="shared" si="0"/>
        <v>683.89</v>
      </c>
      <c r="O7" s="55">
        <f t="shared" si="0"/>
        <v>683.39</v>
      </c>
      <c r="P7" s="13"/>
    </row>
    <row r="8" spans="1:20" ht="36" customHeight="1" thickTop="1" thickBot="1">
      <c r="A8" s="148"/>
      <c r="B8" s="52"/>
      <c r="C8" s="150" t="s">
        <v>24</v>
      </c>
      <c r="D8" s="153" t="s">
        <v>17</v>
      </c>
      <c r="E8" s="154" t="s">
        <v>13</v>
      </c>
      <c r="F8" s="155" t="s">
        <v>42</v>
      </c>
      <c r="G8" s="144" t="s">
        <v>14</v>
      </c>
      <c r="H8" s="145" t="s">
        <v>15</v>
      </c>
      <c r="I8" s="130" t="s">
        <v>16</v>
      </c>
      <c r="J8" s="130" t="s">
        <v>18</v>
      </c>
      <c r="K8" s="130" t="s">
        <v>19</v>
      </c>
      <c r="L8" s="138" t="s">
        <v>20</v>
      </c>
      <c r="M8" s="139"/>
      <c r="N8" s="142" t="s">
        <v>22</v>
      </c>
      <c r="O8" s="128" t="s">
        <v>23</v>
      </c>
      <c r="P8" s="125" t="s">
        <v>69</v>
      </c>
      <c r="Q8" s="125" t="s">
        <v>66</v>
      </c>
      <c r="S8" s="2"/>
    </row>
    <row r="9" spans="1:20" ht="36" customHeight="1" thickTop="1" thickBot="1">
      <c r="A9" s="149"/>
      <c r="B9" s="52" t="s">
        <v>11</v>
      </c>
      <c r="C9" s="151"/>
      <c r="D9" s="154"/>
      <c r="E9" s="154"/>
      <c r="F9" s="155"/>
      <c r="G9" s="144"/>
      <c r="H9" s="146"/>
      <c r="I9" s="131" t="s">
        <v>4</v>
      </c>
      <c r="J9" s="131"/>
      <c r="K9" s="131" t="s">
        <v>3</v>
      </c>
      <c r="L9" s="130" t="s">
        <v>21</v>
      </c>
      <c r="M9" s="135" t="s">
        <v>25</v>
      </c>
      <c r="N9" s="143"/>
      <c r="O9" s="129"/>
      <c r="P9" s="126"/>
      <c r="Q9" s="126"/>
      <c r="S9" s="2"/>
    </row>
    <row r="10" spans="1:20" ht="37.5" customHeight="1" thickTop="1" thickBot="1">
      <c r="A10" s="149"/>
      <c r="B10" s="47"/>
      <c r="C10" s="152"/>
      <c r="D10" s="154"/>
      <c r="E10" s="154"/>
      <c r="F10" s="155"/>
      <c r="G10" s="26" t="s">
        <v>0</v>
      </c>
      <c r="H10" s="147"/>
      <c r="I10" s="131"/>
      <c r="J10" s="131"/>
      <c r="K10" s="131"/>
      <c r="L10" s="131"/>
      <c r="M10" s="136"/>
      <c r="N10" s="143"/>
      <c r="O10" s="129"/>
      <c r="P10" s="127"/>
      <c r="Q10" s="127"/>
      <c r="S10" s="2"/>
    </row>
    <row r="11" spans="1:20" ht="30" customHeight="1" thickTop="1">
      <c r="A11" s="27">
        <v>1</v>
      </c>
      <c r="B11" s="41">
        <v>42115</v>
      </c>
      <c r="C11" s="29" t="s">
        <v>57</v>
      </c>
      <c r="D11" s="29" t="s">
        <v>67</v>
      </c>
      <c r="E11" s="56"/>
      <c r="F11" s="56" t="s">
        <v>45</v>
      </c>
      <c r="G11" s="70"/>
      <c r="H11" s="72">
        <f>IF($E$3="si",($H$5/$H$6*G11),IF($E$3="no",G11*$H$4,0))</f>
        <v>0</v>
      </c>
      <c r="I11" s="58"/>
      <c r="J11" s="58">
        <v>683.89</v>
      </c>
      <c r="K11" s="30"/>
      <c r="L11" s="31"/>
      <c r="M11" s="33"/>
      <c r="N11" s="35">
        <f>SUM(H11:M11)</f>
        <v>683.89</v>
      </c>
      <c r="O11" s="36">
        <v>683.39</v>
      </c>
      <c r="P11" s="104">
        <f>Q11/1.04</f>
        <v>632.55769230769226</v>
      </c>
      <c r="Q11" s="93">
        <v>657.86</v>
      </c>
      <c r="R11" s="93"/>
      <c r="S11" s="2"/>
    </row>
    <row r="12" spans="1:20" ht="30" customHeight="1">
      <c r="A12" s="37">
        <v>2</v>
      </c>
      <c r="B12" s="41"/>
      <c r="C12" s="29"/>
      <c r="D12" s="39"/>
      <c r="E12" s="56"/>
      <c r="F12" s="56"/>
      <c r="G12" s="71"/>
      <c r="H12" s="72">
        <f>IF($E$3="si",($H$5/$H$6*G12),IF($E$3="no",G12*$H$4,0))</f>
        <v>0</v>
      </c>
      <c r="I12" s="58"/>
      <c r="J12" s="58"/>
      <c r="K12" s="30"/>
      <c r="L12" s="31"/>
      <c r="M12" s="33"/>
      <c r="N12" s="35">
        <f>SUM(H12:M12)</f>
        <v>0</v>
      </c>
      <c r="O12" s="38"/>
      <c r="P12" s="93"/>
      <c r="Q12" s="93"/>
      <c r="R12" s="93"/>
      <c r="S12" s="2"/>
    </row>
    <row r="13" spans="1:20" ht="30" customHeight="1">
      <c r="A13" s="37">
        <v>3</v>
      </c>
      <c r="B13" s="28"/>
      <c r="C13" s="29"/>
      <c r="D13" s="29"/>
      <c r="E13" s="56"/>
      <c r="F13" s="56"/>
      <c r="G13" s="71"/>
      <c r="H13" s="72">
        <f t="shared" ref="H13:H17" si="1">IF($E$3="si",($H$5/$H$6*G13),IF($E$3="no",G13*$H$4,0))</f>
        <v>0</v>
      </c>
      <c r="I13" s="58"/>
      <c r="J13" s="58"/>
      <c r="K13" s="30"/>
      <c r="L13" s="31"/>
      <c r="M13" s="33"/>
      <c r="N13" s="35">
        <f>SUM(H13:M13)</f>
        <v>0</v>
      </c>
      <c r="O13" s="38"/>
      <c r="P13" s="95"/>
      <c r="Q13" s="95"/>
      <c r="R13" s="95"/>
      <c r="S13" s="2"/>
    </row>
    <row r="14" spans="1:20" ht="30" customHeight="1">
      <c r="A14" s="37">
        <v>4</v>
      </c>
      <c r="B14" s="28"/>
      <c r="C14" s="29"/>
      <c r="D14" s="29"/>
      <c r="E14" s="56"/>
      <c r="F14" s="56"/>
      <c r="G14" s="71"/>
      <c r="H14" s="72">
        <f t="shared" si="1"/>
        <v>0</v>
      </c>
      <c r="I14" s="58"/>
      <c r="J14" s="58"/>
      <c r="K14" s="30"/>
      <c r="L14" s="31"/>
      <c r="M14" s="33"/>
      <c r="N14" s="35">
        <f t="shared" ref="N14:N18" si="2">SUM(H14:M14)</f>
        <v>0</v>
      </c>
      <c r="O14" s="38"/>
      <c r="P14" s="96"/>
      <c r="Q14" s="96"/>
      <c r="R14" s="96"/>
      <c r="S14" s="2"/>
    </row>
    <row r="15" spans="1:20" ht="30" customHeight="1">
      <c r="A15" s="37">
        <v>5</v>
      </c>
      <c r="B15" s="28"/>
      <c r="C15" s="29"/>
      <c r="D15" s="29"/>
      <c r="E15" s="56"/>
      <c r="F15" s="56"/>
      <c r="G15" s="71"/>
      <c r="H15" s="72">
        <f t="shared" si="1"/>
        <v>0</v>
      </c>
      <c r="I15" s="58"/>
      <c r="J15" s="58"/>
      <c r="K15" s="30"/>
      <c r="L15" s="31"/>
      <c r="M15" s="33"/>
      <c r="N15" s="35">
        <f t="shared" si="2"/>
        <v>0</v>
      </c>
      <c r="O15" s="38"/>
      <c r="P15" s="102"/>
      <c r="Q15" s="102"/>
      <c r="R15" s="102"/>
      <c r="S15" s="2"/>
    </row>
    <row r="16" spans="1:20" ht="30" customHeight="1">
      <c r="A16" s="37">
        <v>6</v>
      </c>
      <c r="B16" s="28"/>
      <c r="C16" s="29"/>
      <c r="D16" s="29"/>
      <c r="E16" s="56"/>
      <c r="F16" s="56"/>
      <c r="G16" s="71"/>
      <c r="H16" s="72">
        <f t="shared" si="1"/>
        <v>0</v>
      </c>
      <c r="I16" s="58"/>
      <c r="J16" s="58"/>
      <c r="K16" s="30"/>
      <c r="L16" s="31"/>
      <c r="M16" s="33"/>
      <c r="N16" s="35">
        <f t="shared" si="2"/>
        <v>0</v>
      </c>
      <c r="O16" s="38"/>
      <c r="P16" s="103"/>
      <c r="Q16" s="103"/>
      <c r="R16" s="103"/>
      <c r="S16" s="2"/>
    </row>
    <row r="17" spans="1:19" ht="30" customHeight="1">
      <c r="A17" s="37">
        <v>7</v>
      </c>
      <c r="B17" s="28"/>
      <c r="C17" s="29"/>
      <c r="D17" s="29"/>
      <c r="E17" s="56"/>
      <c r="F17" s="56"/>
      <c r="G17" s="71"/>
      <c r="H17" s="72">
        <f t="shared" si="1"/>
        <v>0</v>
      </c>
      <c r="I17" s="58"/>
      <c r="J17" s="58"/>
      <c r="K17" s="30"/>
      <c r="L17" s="31"/>
      <c r="M17" s="33"/>
      <c r="N17" s="35">
        <f t="shared" si="2"/>
        <v>0</v>
      </c>
      <c r="O17" s="38"/>
      <c r="P17" s="103"/>
      <c r="Q17" s="103"/>
      <c r="R17" s="103"/>
      <c r="S17" s="2"/>
    </row>
    <row r="18" spans="1:19" ht="30" customHeight="1">
      <c r="A18" s="37">
        <v>8</v>
      </c>
      <c r="B18" s="28"/>
      <c r="C18" s="29"/>
      <c r="D18" s="29"/>
      <c r="E18" s="56"/>
      <c r="F18" s="56"/>
      <c r="G18" s="71"/>
      <c r="H18" s="72"/>
      <c r="I18" s="58"/>
      <c r="J18" s="58"/>
      <c r="K18" s="30"/>
      <c r="L18" s="31"/>
      <c r="M18" s="92"/>
      <c r="N18" s="35">
        <f t="shared" si="2"/>
        <v>0</v>
      </c>
      <c r="O18" s="38"/>
      <c r="P18" s="96"/>
      <c r="Q18" s="96"/>
      <c r="R18" s="96"/>
      <c r="S18" s="2"/>
    </row>
    <row r="19" spans="1:19">
      <c r="P19" s="98"/>
    </row>
    <row r="20" spans="1:19">
      <c r="A20" s="49"/>
      <c r="B20" s="50"/>
      <c r="C20" s="50"/>
      <c r="D20" s="50"/>
      <c r="E20" s="50"/>
      <c r="F20" s="50"/>
      <c r="G20" s="50"/>
      <c r="H20" s="50"/>
      <c r="I20" s="50"/>
      <c r="J20" s="73"/>
      <c r="K20" s="73"/>
      <c r="L20" s="50"/>
      <c r="M20" s="50"/>
      <c r="N20" s="50"/>
      <c r="O20" s="50"/>
      <c r="P20" s="99"/>
      <c r="Q20" s="3"/>
      <c r="R20" s="3"/>
    </row>
    <row r="21" spans="1:19">
      <c r="A21" s="60"/>
      <c r="B21" s="61"/>
      <c r="C21" s="62"/>
      <c r="D21" s="63"/>
      <c r="E21" s="63"/>
      <c r="F21" s="64"/>
      <c r="G21" s="65"/>
      <c r="H21" s="66"/>
      <c r="I21" s="67"/>
      <c r="J21" s="73"/>
      <c r="K21" s="73"/>
      <c r="L21" s="67"/>
      <c r="M21" s="67"/>
      <c r="N21" s="68"/>
      <c r="O21" s="69"/>
      <c r="P21" s="73"/>
      <c r="Q21" s="3"/>
      <c r="R21" s="3"/>
    </row>
    <row r="22" spans="1:19">
      <c r="A22" s="49"/>
      <c r="B22" s="59" t="s">
        <v>33</v>
      </c>
      <c r="C22" s="59"/>
      <c r="D22" s="59"/>
      <c r="E22" s="50"/>
      <c r="F22" s="50"/>
      <c r="G22" s="59" t="s">
        <v>34</v>
      </c>
      <c r="H22" s="59"/>
      <c r="I22" s="59"/>
      <c r="J22" s="73"/>
      <c r="K22" s="73"/>
      <c r="L22" s="59" t="s">
        <v>35</v>
      </c>
      <c r="M22" s="59"/>
      <c r="N22" s="59"/>
      <c r="O22" s="50"/>
      <c r="P22" s="73"/>
      <c r="Q22" s="3"/>
      <c r="R22" s="3"/>
    </row>
    <row r="23" spans="1:19">
      <c r="A23" s="49"/>
      <c r="B23" s="50"/>
      <c r="C23" s="50"/>
      <c r="D23" s="50"/>
      <c r="E23" s="50"/>
      <c r="F23" s="50"/>
      <c r="G23" s="50"/>
      <c r="H23" s="50"/>
      <c r="I23" s="50"/>
      <c r="J23" s="73"/>
      <c r="K23" s="73"/>
      <c r="L23" s="50"/>
      <c r="M23" s="50"/>
      <c r="N23" s="50"/>
      <c r="O23" s="50"/>
      <c r="P23" s="73"/>
      <c r="Q23" s="3"/>
      <c r="R23" s="3"/>
    </row>
    <row r="24" spans="1:19">
      <c r="A24" s="49"/>
      <c r="B24" s="50"/>
      <c r="C24" s="50"/>
      <c r="D24" s="50"/>
      <c r="E24" s="50"/>
      <c r="F24" s="50"/>
      <c r="G24" s="50"/>
      <c r="H24" s="50"/>
      <c r="I24" s="50"/>
      <c r="J24" s="73"/>
      <c r="K24" s="73"/>
      <c r="L24" s="50"/>
      <c r="M24" s="50"/>
      <c r="N24" s="50"/>
      <c r="O24" s="50"/>
      <c r="P24" s="73"/>
      <c r="Q24" s="3"/>
      <c r="R24" s="3"/>
    </row>
  </sheetData>
  <mergeCells count="25">
    <mergeCell ref="Q8:Q10"/>
    <mergeCell ref="J8:J10"/>
    <mergeCell ref="K8:K10"/>
    <mergeCell ref="L8:M8"/>
    <mergeCell ref="N8:N10"/>
    <mergeCell ref="O8:O10"/>
    <mergeCell ref="P8:P10"/>
    <mergeCell ref="L9:L10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B1:D1"/>
    <mergeCell ref="E1:F1"/>
    <mergeCell ref="B2:D2"/>
    <mergeCell ref="E2:F2"/>
    <mergeCell ref="B3:D3"/>
    <mergeCell ref="E3:F3"/>
  </mergeCells>
  <conditionalFormatting sqref="M1">
    <cfRule type="cellIs" dxfId="1" priority="1" operator="notEqual">
      <formula>0</formula>
    </cfRule>
  </conditionalFormatting>
  <dataValidations count="13">
    <dataValidation type="textLength" operator="greaterThan" allowBlank="1" sqref="C21 D12">
      <formula1>1</formula1>
      <formula2>0</formula2>
    </dataValidation>
    <dataValidation type="date" operator="greaterThanOrEqual" showErrorMessage="1" errorTitle="Data" error="Inserire una data superiore al 1/11/2000" sqref="B21 B11:B12">
      <formula1>36831</formula1>
      <formula2>0</formula2>
    </dataValidation>
    <dataValidation type="textLength" operator="greaterThan" sqref="F21">
      <formula1>1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decimal" operator="greaterThanOrEqual" allowBlank="1" showErrorMessage="1" errorTitle="Valore" error="Inserire un numero maggiore o uguale a 0 (zero)!" sqref="H21:M21 H12:J18 H11:K11 K17:K18 L11:M18">
      <formula1>0</formula1>
      <formula2>0</formula2>
    </dataValidation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list" allowBlank="1" showInputMessage="1" showErrorMessage="1" sqref="E3:F3">
      <formula1>$R$1:$R$2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1.52" bottom="0.74803149606299213" header="0.31496062992125984" footer="0.31496062992125984"/>
  <pageSetup paperSize="9" scale="2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0"/>
  <sheetViews>
    <sheetView tabSelected="1" view="pageBreakPreview" topLeftCell="D1" zoomScale="60" zoomScaleNormal="50" workbookViewId="0">
      <selection activeCell="R20" sqref="R20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36.57031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21.140625" style="2" customWidth="1"/>
    <col min="19" max="19" width="14.42578125" style="2" bestFit="1" customWidth="1"/>
    <col min="20" max="16384" width="9.140625" style="2"/>
  </cols>
  <sheetData>
    <row r="1" spans="1:19" s="8" customFormat="1" ht="65.25" customHeight="1">
      <c r="A1" s="4"/>
      <c r="B1" s="132" t="s">
        <v>32</v>
      </c>
      <c r="C1" s="132"/>
      <c r="D1" s="133" t="s">
        <v>48</v>
      </c>
      <c r="E1" s="133"/>
      <c r="F1" s="43">
        <v>41730</v>
      </c>
      <c r="G1" s="42" t="s">
        <v>73</v>
      </c>
      <c r="L1" s="8" t="s">
        <v>2</v>
      </c>
      <c r="M1" s="3">
        <f>+P1-N7</f>
        <v>0</v>
      </c>
      <c r="N1" s="5" t="s">
        <v>22</v>
      </c>
      <c r="O1" s="6"/>
      <c r="P1" s="75">
        <f>SUM(H7:M7)</f>
        <v>77586</v>
      </c>
      <c r="Q1" s="3" t="s">
        <v>36</v>
      </c>
      <c r="R1" s="105">
        <f>SUM(P11:P19,P22)</f>
        <v>874.02</v>
      </c>
      <c r="S1" s="100">
        <f>SUM(R11:R19,R22)</f>
        <v>610.49</v>
      </c>
    </row>
    <row r="2" spans="1:19" s="8" customFormat="1" ht="57.75" customHeight="1">
      <c r="A2" s="4"/>
      <c r="B2" s="134" t="s">
        <v>8</v>
      </c>
      <c r="C2" s="134"/>
      <c r="D2" s="133"/>
      <c r="E2" s="133"/>
      <c r="F2" s="9"/>
      <c r="G2" s="9"/>
      <c r="N2" s="10" t="s">
        <v>30</v>
      </c>
      <c r="O2" s="11"/>
      <c r="P2" s="12"/>
      <c r="Q2" s="3" t="s">
        <v>1</v>
      </c>
      <c r="R2" s="105"/>
    </row>
    <row r="3" spans="1:19" s="8" customFormat="1" ht="35.25" customHeight="1">
      <c r="A3" s="4"/>
      <c r="B3" s="134" t="s">
        <v>9</v>
      </c>
      <c r="C3" s="134"/>
      <c r="D3" s="133" t="s">
        <v>1</v>
      </c>
      <c r="E3" s="133"/>
      <c r="N3" s="10" t="s">
        <v>29</v>
      </c>
      <c r="O3" s="11"/>
      <c r="P3" s="76">
        <f>+O7</f>
        <v>77586</v>
      </c>
      <c r="Q3" s="13"/>
      <c r="R3" s="105">
        <f>SUM(P16:P17,P20:P23)</f>
        <v>874.01999999999987</v>
      </c>
      <c r="S3" s="100">
        <f>SUM(R16:R17,R20:R23)</f>
        <v>610.4899999999999</v>
      </c>
    </row>
    <row r="4" spans="1:19" s="8" customFormat="1" ht="35.25" customHeight="1" thickBot="1">
      <c r="A4" s="4"/>
      <c r="D4" s="14"/>
      <c r="E4" s="14"/>
      <c r="F4" s="10" t="s">
        <v>26</v>
      </c>
      <c r="G4" s="77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05"/>
      <c r="S4" s="100"/>
    </row>
    <row r="5" spans="1:19" s="8" customFormat="1" ht="43.5" customHeight="1" thickTop="1" thickBot="1">
      <c r="A5" s="4"/>
      <c r="B5" s="19" t="s">
        <v>10</v>
      </c>
      <c r="C5" s="20"/>
      <c r="D5" s="48">
        <v>12</v>
      </c>
      <c r="E5" s="14"/>
      <c r="F5" s="10" t="s">
        <v>27</v>
      </c>
      <c r="G5" s="77">
        <v>1.1100000000000001</v>
      </c>
      <c r="N5" s="137" t="s">
        <v>31</v>
      </c>
      <c r="O5" s="137"/>
      <c r="P5" s="78">
        <f>P1-P2-P3</f>
        <v>0</v>
      </c>
      <c r="Q5" s="13"/>
      <c r="R5" s="105">
        <f>R1-R3</f>
        <v>0</v>
      </c>
      <c r="S5" s="100">
        <f>S1-S3</f>
        <v>0</v>
      </c>
    </row>
    <row r="6" spans="1:19" s="8" customFormat="1" ht="43.5" customHeight="1" thickTop="1" thickBot="1">
      <c r="A6" s="4"/>
      <c r="B6" s="79" t="s">
        <v>72</v>
      </c>
      <c r="C6" s="79"/>
      <c r="D6" s="14"/>
      <c r="E6" s="14"/>
      <c r="F6" s="10" t="s">
        <v>28</v>
      </c>
      <c r="G6" s="80">
        <v>11.11</v>
      </c>
      <c r="Q6" s="13"/>
    </row>
    <row r="7" spans="1:19" s="8" customFormat="1" ht="27" customHeight="1" thickTop="1" thickBot="1">
      <c r="A7" s="166" t="s">
        <v>38</v>
      </c>
      <c r="B7" s="167"/>
      <c r="C7" s="168"/>
      <c r="D7" s="169" t="s">
        <v>12</v>
      </c>
      <c r="E7" s="170"/>
      <c r="F7" s="170"/>
      <c r="G7" s="81">
        <f t="shared" ref="G7:O7" si="0">SUM(G11:G25)</f>
        <v>0</v>
      </c>
      <c r="H7" s="82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14450</v>
      </c>
      <c r="L7" s="83">
        <f t="shared" si="0"/>
        <v>10180</v>
      </c>
      <c r="M7" s="84">
        <f t="shared" si="0"/>
        <v>52956</v>
      </c>
      <c r="N7" s="85">
        <f t="shared" si="0"/>
        <v>77586</v>
      </c>
      <c r="O7" s="86">
        <f t="shared" si="0"/>
        <v>77586</v>
      </c>
    </row>
    <row r="8" spans="1:19" ht="36" customHeight="1" thickTop="1" thickBot="1">
      <c r="A8" s="149"/>
      <c r="B8" s="154" t="s">
        <v>11</v>
      </c>
      <c r="C8" s="154" t="s">
        <v>24</v>
      </c>
      <c r="D8" s="156" t="s">
        <v>17</v>
      </c>
      <c r="E8" s="154" t="s">
        <v>39</v>
      </c>
      <c r="F8" s="158" t="s">
        <v>40</v>
      </c>
      <c r="G8" s="163" t="s">
        <v>14</v>
      </c>
      <c r="H8" s="165" t="s">
        <v>15</v>
      </c>
      <c r="I8" s="131" t="s">
        <v>16</v>
      </c>
      <c r="J8" s="130" t="s">
        <v>18</v>
      </c>
      <c r="K8" s="130" t="s">
        <v>19</v>
      </c>
      <c r="L8" s="138" t="s">
        <v>20</v>
      </c>
      <c r="M8" s="139"/>
      <c r="N8" s="143" t="s">
        <v>22</v>
      </c>
      <c r="O8" s="129" t="s">
        <v>23</v>
      </c>
      <c r="P8" s="125" t="s">
        <v>69</v>
      </c>
      <c r="Q8" s="2"/>
      <c r="R8" s="125" t="s">
        <v>66</v>
      </c>
    </row>
    <row r="9" spans="1:19" ht="36" customHeight="1" thickTop="1" thickBot="1">
      <c r="A9" s="149"/>
      <c r="B9" s="154" t="s">
        <v>37</v>
      </c>
      <c r="C9" s="154"/>
      <c r="D9" s="157"/>
      <c r="E9" s="154"/>
      <c r="F9" s="158"/>
      <c r="G9" s="164"/>
      <c r="H9" s="165" t="s">
        <v>4</v>
      </c>
      <c r="I9" s="131" t="s">
        <v>4</v>
      </c>
      <c r="J9" s="131"/>
      <c r="K9" s="131" t="s">
        <v>3</v>
      </c>
      <c r="L9" s="159" t="s">
        <v>21</v>
      </c>
      <c r="M9" s="161" t="s">
        <v>25</v>
      </c>
      <c r="N9" s="143"/>
      <c r="O9" s="129"/>
      <c r="P9" s="126"/>
      <c r="Q9" s="2"/>
      <c r="R9" s="126"/>
    </row>
    <row r="10" spans="1:19" ht="37.5" customHeight="1" thickTop="1" thickBot="1">
      <c r="A10" s="149"/>
      <c r="B10" s="154"/>
      <c r="C10" s="154"/>
      <c r="D10" s="157"/>
      <c r="E10" s="154"/>
      <c r="F10" s="158"/>
      <c r="G10" s="87" t="s">
        <v>0</v>
      </c>
      <c r="H10" s="165"/>
      <c r="I10" s="131"/>
      <c r="J10" s="131"/>
      <c r="K10" s="131"/>
      <c r="L10" s="160"/>
      <c r="M10" s="162"/>
      <c r="N10" s="143"/>
      <c r="O10" s="129"/>
      <c r="P10" s="127"/>
      <c r="Q10" s="2"/>
      <c r="R10" s="127"/>
    </row>
    <row r="11" spans="1:19" ht="30" customHeight="1" thickTop="1">
      <c r="A11" s="27">
        <v>1</v>
      </c>
      <c r="B11" s="41">
        <v>42122</v>
      </c>
      <c r="C11" s="29" t="s">
        <v>60</v>
      </c>
      <c r="D11" s="88" t="s">
        <v>46</v>
      </c>
      <c r="E11" s="88" t="s">
        <v>61</v>
      </c>
      <c r="F11" s="89"/>
      <c r="G11" s="90"/>
      <c r="H11" s="91">
        <f>IF($D$3="si",($G$5/$G$6*G11),IF($D$3="no",G11*$G$4,0))</f>
        <v>0</v>
      </c>
      <c r="I11" s="30"/>
      <c r="J11" s="31"/>
      <c r="K11" s="92">
        <v>2980</v>
      </c>
      <c r="L11" s="92"/>
      <c r="M11" s="34"/>
      <c r="N11" s="35">
        <f>SUM(H11:M11)</f>
        <v>2980</v>
      </c>
      <c r="O11" s="36"/>
      <c r="P11" s="93">
        <v>33.299999999999997</v>
      </c>
      <c r="Q11" s="2"/>
      <c r="R11" s="93">
        <v>23.91</v>
      </c>
    </row>
    <row r="12" spans="1:19" ht="30" customHeight="1">
      <c r="A12" s="37">
        <v>2</v>
      </c>
      <c r="B12" s="41">
        <v>42122</v>
      </c>
      <c r="C12" s="39" t="s">
        <v>60</v>
      </c>
      <c r="D12" s="88" t="s">
        <v>46</v>
      </c>
      <c r="E12" s="88" t="s">
        <v>61</v>
      </c>
      <c r="F12" s="89"/>
      <c r="G12" s="94"/>
      <c r="H12" s="91">
        <f>IF($D$3="si",($G$5/$G$6*G12),IF($D$3="no",G12*$G$4,0))</f>
        <v>0</v>
      </c>
      <c r="I12" s="30"/>
      <c r="J12" s="31"/>
      <c r="K12" s="92">
        <v>3520</v>
      </c>
      <c r="L12" s="33"/>
      <c r="M12" s="34"/>
      <c r="N12" s="35">
        <f>SUM(H12:M12)</f>
        <v>3520</v>
      </c>
      <c r="O12" s="38"/>
      <c r="P12" s="93">
        <v>39.340000000000003</v>
      </c>
      <c r="Q12" s="2"/>
      <c r="R12" s="93">
        <v>28.06</v>
      </c>
    </row>
    <row r="13" spans="1:19" ht="30" customHeight="1">
      <c r="A13" s="37">
        <v>3</v>
      </c>
      <c r="B13" s="28">
        <v>42122</v>
      </c>
      <c r="C13" s="29" t="s">
        <v>60</v>
      </c>
      <c r="D13" s="88" t="s">
        <v>46</v>
      </c>
      <c r="E13" s="88" t="s">
        <v>61</v>
      </c>
      <c r="F13" s="89"/>
      <c r="G13" s="94"/>
      <c r="H13" s="91">
        <f t="shared" ref="H13:H25" si="1">IF($D$3="si",($G$5/$G$6*G13),IF($D$3="no",G13*$G$4,0))</f>
        <v>0</v>
      </c>
      <c r="I13" s="30"/>
      <c r="J13" s="31"/>
      <c r="K13" s="92">
        <v>1810</v>
      </c>
      <c r="L13" s="33"/>
      <c r="M13" s="34"/>
      <c r="N13" s="35">
        <f t="shared" ref="N13:N25" si="2">SUM(H13:M13)</f>
        <v>1810</v>
      </c>
      <c r="O13" s="38"/>
      <c r="P13" s="95">
        <v>20.23</v>
      </c>
      <c r="Q13" s="2"/>
      <c r="R13" s="95">
        <v>14.91</v>
      </c>
    </row>
    <row r="14" spans="1:19" ht="30" customHeight="1">
      <c r="A14" s="37">
        <v>4</v>
      </c>
      <c r="B14" s="28">
        <v>42122</v>
      </c>
      <c r="C14" s="29" t="s">
        <v>60</v>
      </c>
      <c r="D14" s="88" t="s">
        <v>55</v>
      </c>
      <c r="E14" s="88" t="s">
        <v>61</v>
      </c>
      <c r="F14" s="89"/>
      <c r="G14" s="94"/>
      <c r="H14" s="91">
        <f t="shared" si="1"/>
        <v>0</v>
      </c>
      <c r="I14" s="30"/>
      <c r="J14" s="31"/>
      <c r="K14" s="92"/>
      <c r="L14" s="33"/>
      <c r="M14" s="34">
        <v>760</v>
      </c>
      <c r="N14" s="35">
        <f t="shared" si="2"/>
        <v>760</v>
      </c>
      <c r="O14" s="38"/>
      <c r="P14" s="96">
        <v>8.49</v>
      </c>
      <c r="Q14" s="2"/>
      <c r="R14" s="96">
        <v>6.84</v>
      </c>
    </row>
    <row r="15" spans="1:19" ht="30" customHeight="1">
      <c r="A15" s="37">
        <v>5</v>
      </c>
      <c r="B15" s="28">
        <v>42122</v>
      </c>
      <c r="C15" s="29" t="s">
        <v>60</v>
      </c>
      <c r="D15" s="88" t="s">
        <v>62</v>
      </c>
      <c r="E15" s="88" t="s">
        <v>61</v>
      </c>
      <c r="F15" s="89"/>
      <c r="G15" s="94"/>
      <c r="H15" s="91">
        <f t="shared" si="1"/>
        <v>0</v>
      </c>
      <c r="I15" s="30"/>
      <c r="J15" s="31"/>
      <c r="K15" s="92"/>
      <c r="L15" s="33"/>
      <c r="M15" s="34">
        <v>324</v>
      </c>
      <c r="N15" s="35">
        <f t="shared" si="2"/>
        <v>324</v>
      </c>
      <c r="O15" s="38"/>
      <c r="P15" s="97">
        <v>3.62</v>
      </c>
      <c r="Q15" s="2"/>
      <c r="R15" s="102">
        <v>2.4900000000000002</v>
      </c>
    </row>
    <row r="16" spans="1:19" ht="30" customHeight="1">
      <c r="A16" s="37">
        <v>6</v>
      </c>
      <c r="B16" s="28">
        <v>42122</v>
      </c>
      <c r="C16" s="29" t="s">
        <v>60</v>
      </c>
      <c r="D16" s="88" t="s">
        <v>63</v>
      </c>
      <c r="E16" s="88" t="s">
        <v>61</v>
      </c>
      <c r="F16" s="89"/>
      <c r="G16" s="94"/>
      <c r="H16" s="91">
        <f t="shared" si="1"/>
        <v>0</v>
      </c>
      <c r="I16" s="30"/>
      <c r="J16" s="31"/>
      <c r="K16" s="92"/>
      <c r="L16" s="33"/>
      <c r="M16" s="34">
        <v>40748</v>
      </c>
      <c r="N16" s="35">
        <f t="shared" si="2"/>
        <v>40748</v>
      </c>
      <c r="O16" s="38">
        <v>40748</v>
      </c>
      <c r="P16" s="96">
        <v>455.4</v>
      </c>
      <c r="Q16" s="2"/>
      <c r="R16" s="103">
        <v>318.45999999999998</v>
      </c>
    </row>
    <row r="17" spans="1:18" ht="30" customHeight="1">
      <c r="A17" s="37">
        <v>7</v>
      </c>
      <c r="B17" s="28">
        <v>42121</v>
      </c>
      <c r="C17" s="29" t="s">
        <v>60</v>
      </c>
      <c r="D17" s="88" t="s">
        <v>47</v>
      </c>
      <c r="E17" s="88" t="s">
        <v>61</v>
      </c>
      <c r="F17" s="89"/>
      <c r="G17" s="94"/>
      <c r="H17" s="91">
        <f t="shared" si="1"/>
        <v>0</v>
      </c>
      <c r="I17" s="30"/>
      <c r="J17" s="31"/>
      <c r="K17" s="92"/>
      <c r="L17" s="33"/>
      <c r="M17" s="34">
        <v>11124</v>
      </c>
      <c r="N17" s="35">
        <f t="shared" si="2"/>
        <v>11124</v>
      </c>
      <c r="O17" s="38">
        <v>11124</v>
      </c>
      <c r="P17" s="96">
        <v>124.44</v>
      </c>
      <c r="Q17" s="2"/>
      <c r="R17" s="103">
        <v>87.82</v>
      </c>
    </row>
    <row r="18" spans="1:18" ht="30" customHeight="1">
      <c r="A18" s="37">
        <v>8</v>
      </c>
      <c r="B18" s="28">
        <v>42122</v>
      </c>
      <c r="C18" s="29" t="s">
        <v>60</v>
      </c>
      <c r="D18" s="88" t="s">
        <v>46</v>
      </c>
      <c r="E18" s="88" t="s">
        <v>61</v>
      </c>
      <c r="F18" s="89"/>
      <c r="G18" s="94"/>
      <c r="H18" s="91">
        <f t="shared" si="1"/>
        <v>0</v>
      </c>
      <c r="I18" s="30"/>
      <c r="J18" s="31"/>
      <c r="K18" s="92">
        <v>3520</v>
      </c>
      <c r="L18" s="33"/>
      <c r="M18" s="34"/>
      <c r="N18" s="35">
        <f t="shared" si="2"/>
        <v>3520</v>
      </c>
      <c r="O18" s="38"/>
      <c r="P18" s="96">
        <v>39.340000000000003</v>
      </c>
      <c r="Q18" s="2"/>
      <c r="R18" s="103">
        <v>28.06</v>
      </c>
    </row>
    <row r="19" spans="1:18" ht="30" customHeight="1">
      <c r="A19" s="37">
        <v>9</v>
      </c>
      <c r="B19" s="28">
        <v>42122</v>
      </c>
      <c r="C19" s="39" t="s">
        <v>60</v>
      </c>
      <c r="D19" s="88" t="s">
        <v>46</v>
      </c>
      <c r="E19" s="88" t="s">
        <v>61</v>
      </c>
      <c r="F19" s="40"/>
      <c r="G19" s="94"/>
      <c r="H19" s="91">
        <f t="shared" si="1"/>
        <v>0</v>
      </c>
      <c r="I19" s="30"/>
      <c r="J19" s="31"/>
      <c r="K19" s="92">
        <v>2620</v>
      </c>
      <c r="L19" s="33"/>
      <c r="M19" s="34"/>
      <c r="N19" s="35">
        <f t="shared" si="2"/>
        <v>2620</v>
      </c>
      <c r="O19" s="38"/>
      <c r="P19" s="96">
        <v>29.29</v>
      </c>
      <c r="Q19" s="2"/>
      <c r="R19" s="103">
        <v>20.38</v>
      </c>
    </row>
    <row r="20" spans="1:18" ht="30" customHeight="1">
      <c r="A20" s="37">
        <v>10</v>
      </c>
      <c r="B20" s="28">
        <v>42122</v>
      </c>
      <c r="C20" s="39" t="s">
        <v>60</v>
      </c>
      <c r="D20" s="88" t="s">
        <v>64</v>
      </c>
      <c r="E20" s="88" t="s">
        <v>61</v>
      </c>
      <c r="F20" s="40"/>
      <c r="G20" s="94"/>
      <c r="H20" s="91">
        <f t="shared" si="1"/>
        <v>0</v>
      </c>
      <c r="I20" s="30"/>
      <c r="J20" s="31"/>
      <c r="K20" s="92"/>
      <c r="L20" s="33"/>
      <c r="M20" s="34"/>
      <c r="N20" s="35">
        <f t="shared" si="2"/>
        <v>0</v>
      </c>
      <c r="O20" s="38">
        <v>10000</v>
      </c>
      <c r="P20" s="96">
        <v>111.76</v>
      </c>
      <c r="Q20" s="2"/>
      <c r="R20" s="103">
        <v>79.650000000000006</v>
      </c>
    </row>
    <row r="21" spans="1:18" ht="30" customHeight="1">
      <c r="A21" s="37">
        <v>11</v>
      </c>
      <c r="B21" s="28">
        <v>42121</v>
      </c>
      <c r="C21" s="39" t="s">
        <v>60</v>
      </c>
      <c r="D21" s="88" t="s">
        <v>64</v>
      </c>
      <c r="E21" s="88" t="s">
        <v>61</v>
      </c>
      <c r="F21" s="39"/>
      <c r="G21" s="94"/>
      <c r="H21" s="91">
        <f t="shared" si="1"/>
        <v>0</v>
      </c>
      <c r="I21" s="30"/>
      <c r="J21" s="32"/>
      <c r="K21" s="33"/>
      <c r="L21" s="33"/>
      <c r="M21" s="34"/>
      <c r="N21" s="35">
        <f t="shared" si="2"/>
        <v>0</v>
      </c>
      <c r="O21" s="38">
        <v>10000</v>
      </c>
      <c r="P21" s="96">
        <v>111.76</v>
      </c>
      <c r="Q21" s="2"/>
      <c r="R21" s="103">
        <v>79.33</v>
      </c>
    </row>
    <row r="22" spans="1:18" ht="30" customHeight="1">
      <c r="A22" s="37">
        <v>12</v>
      </c>
      <c r="B22" s="28">
        <v>42121</v>
      </c>
      <c r="C22" s="39" t="s">
        <v>60</v>
      </c>
      <c r="D22" s="88" t="s">
        <v>74</v>
      </c>
      <c r="E22" s="88" t="s">
        <v>61</v>
      </c>
      <c r="F22" s="39"/>
      <c r="G22" s="94"/>
      <c r="H22" s="91">
        <f t="shared" ref="H22" si="3">IF($D$3="si",($G$5/$G$6*G22),IF($D$3="no",G22*$G$4,0))</f>
        <v>0</v>
      </c>
      <c r="I22" s="31"/>
      <c r="J22" s="31"/>
      <c r="K22" s="92"/>
      <c r="L22" s="33">
        <v>10180</v>
      </c>
      <c r="M22" s="34"/>
      <c r="N22" s="35">
        <f t="shared" ref="N22:N24" si="4">SUM(H22:M22)</f>
        <v>10180</v>
      </c>
      <c r="O22" s="38">
        <v>10180</v>
      </c>
      <c r="P22" s="96">
        <v>120.57</v>
      </c>
      <c r="Q22" s="2"/>
      <c r="R22" s="103">
        <v>79.56</v>
      </c>
    </row>
    <row r="23" spans="1:18" ht="30" customHeight="1">
      <c r="A23" s="37">
        <v>13</v>
      </c>
      <c r="B23" s="112">
        <v>42121</v>
      </c>
      <c r="C23" s="113" t="s">
        <v>60</v>
      </c>
      <c r="D23" s="114" t="s">
        <v>75</v>
      </c>
      <c r="E23" s="114" t="s">
        <v>61</v>
      </c>
      <c r="F23" s="113"/>
      <c r="G23" s="115"/>
      <c r="H23" s="116"/>
      <c r="I23" s="117"/>
      <c r="J23" s="118"/>
      <c r="K23" s="119"/>
      <c r="L23" s="120"/>
      <c r="M23" s="121"/>
      <c r="N23" s="35">
        <f t="shared" si="4"/>
        <v>0</v>
      </c>
      <c r="O23" s="122">
        <v>-4466</v>
      </c>
      <c r="P23" s="123">
        <v>-49.91</v>
      </c>
      <c r="Q23" s="124"/>
      <c r="R23" s="171">
        <v>-34.33</v>
      </c>
    </row>
    <row r="24" spans="1:18" ht="30" customHeight="1">
      <c r="A24" s="37">
        <v>14</v>
      </c>
      <c r="B24" s="28"/>
      <c r="C24" s="39"/>
      <c r="D24" s="88"/>
      <c r="E24" s="88"/>
      <c r="F24" s="39"/>
      <c r="G24" s="94"/>
      <c r="H24" s="91"/>
      <c r="I24" s="30"/>
      <c r="J24" s="111"/>
      <c r="K24" s="92"/>
      <c r="L24" s="33"/>
      <c r="M24" s="34"/>
      <c r="N24" s="35">
        <f t="shared" si="4"/>
        <v>0</v>
      </c>
      <c r="O24" s="38"/>
      <c r="P24" s="96"/>
      <c r="Q24" s="2"/>
      <c r="R24" s="103"/>
    </row>
    <row r="25" spans="1:18" ht="30" customHeight="1">
      <c r="A25" s="37">
        <v>15</v>
      </c>
      <c r="B25" s="28"/>
      <c r="C25" s="39"/>
      <c r="D25" s="88"/>
      <c r="E25" s="88"/>
      <c r="F25" s="39"/>
      <c r="G25" s="94"/>
      <c r="H25" s="91">
        <f t="shared" si="1"/>
        <v>0</v>
      </c>
      <c r="I25" s="31"/>
      <c r="J25" s="31"/>
      <c r="K25" s="92"/>
      <c r="L25" s="33"/>
      <c r="M25" s="34"/>
      <c r="N25" s="35">
        <f t="shared" si="2"/>
        <v>0</v>
      </c>
      <c r="O25" s="38"/>
      <c r="P25" s="96"/>
      <c r="Q25" s="2"/>
      <c r="R25" s="96"/>
    </row>
    <row r="26" spans="1:18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"/>
    </row>
    <row r="27" spans="1:18">
      <c r="A27" s="60"/>
      <c r="B27" s="61"/>
      <c r="C27" s="62"/>
      <c r="D27" s="63"/>
      <c r="E27" s="63"/>
      <c r="F27" s="64"/>
      <c r="G27" s="65"/>
      <c r="H27" s="66"/>
      <c r="I27" s="67"/>
      <c r="J27" s="67"/>
      <c r="K27" s="67"/>
      <c r="L27" s="67"/>
      <c r="M27" s="67"/>
      <c r="N27" s="68"/>
      <c r="O27" s="69"/>
      <c r="Q27" s="2"/>
    </row>
    <row r="28" spans="1:18">
      <c r="A28" s="49"/>
      <c r="B28" s="59" t="s">
        <v>5</v>
      </c>
      <c r="C28" s="59"/>
      <c r="D28" s="59"/>
      <c r="E28" s="50"/>
      <c r="F28" s="50"/>
      <c r="G28" s="59" t="s">
        <v>7</v>
      </c>
      <c r="H28" s="59"/>
      <c r="I28" s="59"/>
      <c r="J28" s="50"/>
      <c r="K28" s="50"/>
      <c r="L28" s="59" t="s">
        <v>6</v>
      </c>
      <c r="M28" s="59"/>
      <c r="N28" s="59"/>
      <c r="O28" s="50"/>
      <c r="Q28" s="2"/>
    </row>
    <row r="29" spans="1:18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Q29" s="2"/>
    </row>
    <row r="30" spans="1:18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Q30" s="2"/>
    </row>
  </sheetData>
  <mergeCells count="27">
    <mergeCell ref="B1:C1"/>
    <mergeCell ref="D1:E1"/>
    <mergeCell ref="B2:C2"/>
    <mergeCell ref="D2:E2"/>
    <mergeCell ref="B3:C3"/>
    <mergeCell ref="D3:E3"/>
    <mergeCell ref="P8:P10"/>
    <mergeCell ref="L9:L10"/>
    <mergeCell ref="M9:M10"/>
    <mergeCell ref="N8:N10"/>
    <mergeCell ref="R8:R10"/>
    <mergeCell ref="N5:O5"/>
    <mergeCell ref="L8:M8"/>
    <mergeCell ref="O8:O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A7:C7"/>
    <mergeCell ref="D7:F7"/>
    <mergeCell ref="A8:A10"/>
    <mergeCell ref="B8:B10"/>
  </mergeCells>
  <conditionalFormatting sqref="M1">
    <cfRule type="cellIs" dxfId="0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7:M27 H12:H25 J13:L25 I17:I25 M18:M25 H11:I11 J11:M12">
      <formula1>0</formula1>
      <formula2>0</formula2>
    </dataValidation>
    <dataValidation type="whole" operator="greaterThanOrEqual" allowBlank="1" showErrorMessage="1" errorTitle="Valore" error="Inserire un numero maggiore o uguale a 0 (zero)!" sqref="N27 N11:N25">
      <formula1>0</formula1>
      <formula2>0</formula2>
    </dataValidation>
    <dataValidation type="textLength" operator="greaterThan" allowBlank="1" showErrorMessage="1" sqref="D27:E27 E23:E24 E19:E21">
      <formula1>1</formula1>
      <formula2>0</formula2>
    </dataValidation>
    <dataValidation type="textLength" operator="greaterThan" sqref="F27 F19:F20">
      <formula1>1</formula1>
      <formula2>0</formula2>
    </dataValidation>
    <dataValidation type="date" operator="greaterThanOrEqual" showErrorMessage="1" errorTitle="Data" error="Inserire una data superiore al 1/11/2000" sqref="B27 B11:B12">
      <formula1>36831</formula1>
      <formula2>0</formula2>
    </dataValidation>
    <dataValidation type="textLength" operator="greaterThan" allowBlank="1" sqref="C27 C23:C24 C21 C12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1.52" bottom="0.74803149606299213" header="0.31496062992125984" footer="0.31496062992125984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SGD</vt:lpstr>
      <vt:lpstr>USD</vt:lpstr>
      <vt:lpstr>Japan Yen</vt:lpstr>
      <vt:lpstr>'Expense SGD'!Print_Area</vt:lpstr>
      <vt:lpstr>'Expense SGD'!Print_Titles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2015-06-23T06:10:48Z</cp:lastPrinted>
  <dcterms:created xsi:type="dcterms:W3CDTF">2007-03-06T14:42:56Z</dcterms:created>
  <dcterms:modified xsi:type="dcterms:W3CDTF">2015-06-23T06:14:38Z</dcterms:modified>
</cp:coreProperties>
</file>