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205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Estero'!$A$1:$R$37</definedName>
    <definedName name="_xlnm.Print_Area" localSheetId="0">'Nota Spese Italia'!$A$1:$S$29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P31"/>
  <c r="H31"/>
  <c r="N31" s="1"/>
  <c r="P30"/>
  <c r="N30"/>
  <c r="H30"/>
  <c r="P29"/>
  <c r="H29"/>
  <c r="N29" s="1"/>
  <c r="P28"/>
  <c r="H28"/>
  <c r="N28" s="1"/>
  <c r="P27"/>
  <c r="H27"/>
  <c r="N27" s="1"/>
  <c r="P26"/>
  <c r="N26"/>
  <c r="H26"/>
  <c r="H12" l="1"/>
  <c r="H11" i="1"/>
  <c r="N11" s="1"/>
  <c r="H11" i="3"/>
  <c r="O7"/>
  <c r="P3" s="1"/>
  <c r="M7"/>
  <c r="L7"/>
  <c r="K7"/>
  <c r="J7"/>
  <c r="I7"/>
  <c r="G7"/>
  <c r="H23" i="1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32" i="3"/>
  <c r="H32"/>
  <c r="N32" s="1"/>
  <c r="P11" i="1"/>
  <c r="N11" i="3"/>
  <c r="N12" l="1"/>
  <c r="H7" i="1"/>
  <c r="P1" s="1"/>
  <c r="P5" s="1"/>
  <c r="P23"/>
  <c r="P22"/>
  <c r="P21"/>
  <c r="P20"/>
  <c r="N23"/>
  <c r="N22"/>
  <c r="N21"/>
  <c r="N20"/>
  <c r="P19"/>
  <c r="N19"/>
  <c r="N16"/>
  <c r="N15"/>
  <c r="N12"/>
  <c r="H25" i="3"/>
  <c r="H24"/>
  <c r="H23"/>
  <c r="H22"/>
  <c r="H21"/>
  <c r="H20"/>
  <c r="H19"/>
  <c r="H18"/>
  <c r="H17"/>
  <c r="H16"/>
  <c r="H15"/>
  <c r="H14"/>
  <c r="H13"/>
  <c r="H7" s="1"/>
  <c r="P1" s="1"/>
  <c r="P5" s="1"/>
  <c r="N18" i="1"/>
  <c r="N17"/>
  <c r="N14"/>
  <c r="P18"/>
  <c r="P17"/>
  <c r="P16"/>
  <c r="P15"/>
  <c r="P14"/>
  <c r="P13"/>
  <c r="P12"/>
  <c r="N7" l="1"/>
  <c r="P25" i="3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<sst xmlns="http://schemas.openxmlformats.org/spreadsheetml/2006/main" count="205" uniqueCount="68">
  <si>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</si>
  <si>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</si>
  <si>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</si>
  <si>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</si>
  <si>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</si>
  <si>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</si>
  <si>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</si>
  <si>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</si>
  <si>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</si>
  <si>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</si>
  <si>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</si>
  <si>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</si>
  <si>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</si>
  <si>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</si>
  <si>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</si>
  <si>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</si>
  <si>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</si>
  <si>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</si>
  <si>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</si>
  <si>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</si>
  <si>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</si>
  <si>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</si>
  <si>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</si>
  <si>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</si>
  <si>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</si>
  <si>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</si>
  <si>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</si>
  <si>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</si>
  <si>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</si>
  <si>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</si>
  <si>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</si>
  <si>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</si>
  <si>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</si>
  <si>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</si>
  <si>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</si>
  <si>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</si>
  <si>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</si>
  <si>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</si>
  <si>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</si>
  <si>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</si>
  <si>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</si>
  <si>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</si>
  <si>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</si>
  <si>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</si>
  <si>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04 01</t>
  </si>
  <si>
    <t>BRAZIL</t>
  </si>
  <si>
    <t>BRS</t>
  </si>
  <si>
    <t>PRELIEVO (NO SCONTRINO)</t>
  </si>
  <si>
    <t>TRASPORTO</t>
  </si>
  <si>
    <t>VITTO</t>
  </si>
  <si>
    <t>MaSsimiliano Luppi</t>
  </si>
  <si>
    <t>Massimiliano Luppi</t>
  </si>
  <si>
    <t>04 02</t>
  </si>
  <si>
    <t>AUTOSTRADA</t>
  </si>
  <si>
    <t>MILANO</t>
  </si>
  <si>
    <t>VARESE</t>
  </si>
  <si>
    <t>LISBONA</t>
  </si>
  <si>
    <t>PARK</t>
  </si>
  <si>
    <t>VARIE</t>
  </si>
  <si>
    <t>ViTTO</t>
  </si>
  <si>
    <t xml:space="preserve">PRELIEVO </t>
  </si>
  <si>
    <t>Carburante</t>
  </si>
  <si>
    <t>LAAD</t>
  </si>
  <si>
    <t>RESTITUZIONE CONTANTI</t>
  </si>
  <si>
    <t>EXTRA HOTEL</t>
  </si>
  <si>
    <t>HOSTESS</t>
  </si>
  <si>
    <t>FURNITURE</t>
  </si>
  <si>
    <t>(importi in Valuta BRL)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</si>
</sst>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" fontId="1" fillId="0" borderId="16" xfId="0" applyNumberFormat="1" applyFont="1" applyBorder="1" applyAlignment="1" applyProtection="1">
      <alignment horizontal="left"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49" fontId="12" fillId="0" borderId="21" xfId="0" applyNumberFormat="1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8" xfId="0" applyNumberFormat="1" applyFont="1" applyBorder="1" applyAlignment="1" applyProtection="1">
      <alignment horizontal="right" vertical="center"/>
    </xf>
    <xf numFmtId="171" fontId="12" fillId="0" borderId="27" xfId="0" applyNumberFormat="1" applyFont="1" applyBorder="1" applyAlignment="1" applyProtection="1">
      <alignment horizontal="right" vertical="center"/>
      <protection locked="0"/>
    </xf>
    <xf numFmtId="171" fontId="12" fillId="0" borderId="20" xfId="0" applyNumberFormat="1" applyFont="1" applyBorder="1" applyAlignment="1" applyProtection="1">
      <alignment horizontal="right" vertical="center"/>
      <protection locked="0"/>
    </xf>
    <xf numFmtId="171" fontId="12" fillId="0" borderId="22" xfId="0" applyNumberFormat="1" applyFont="1" applyBorder="1" applyAlignment="1" applyProtection="1">
      <alignment horizontal="right" vertical="center"/>
      <protection locked="0"/>
    </xf>
    <xf numFmtId="171" fontId="12" fillId="0" borderId="23" xfId="0" applyNumberFormat="1" applyFont="1" applyBorder="1" applyAlignment="1" applyProtection="1">
      <alignment horizontal="right" vertical="center"/>
      <protection locked="0"/>
    </xf>
    <xf numFmtId="164" fontId="12" fillId="3" borderId="24" xfId="1" applyFont="1" applyFill="1" applyBorder="1" applyAlignment="1" applyProtection="1">
      <alignment horizontal="right" vertical="center"/>
    </xf>
    <xf numFmtId="4" fontId="12" fillId="4" borderId="24" xfId="0" applyNumberFormat="1" applyFont="1" applyFill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</xf>
    <xf numFmtId="0" fontId="12" fillId="0" borderId="65" xfId="0" applyFont="1" applyBorder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50" zoomScaleSheetLayoutView="50" workbookViewId="0">
      <pane ySplit="5" topLeftCell="A6" activePane="bottomLeft" state="frozen"/>
      <selection pane="bottomLeft" activeCell="M13" sqref="M13:M20"/>
    </sheetView>
  </sheetViews>
  <sheetFormatPr defaultColWidth="9.140625" defaultRowHeight="18.75"/>
  <cols>
    <col min="1" max="1" width="6.5703125" style="1" customWidth="1"/>
    <col min="2" max="2" width="19.42578125" style="2" customWidth="1"/>
    <col min="3" max="3" width="20.5703125" style="2" customWidth="1"/>
    <col min="4" max="4" width="36" style="2" customWidth="1"/>
    <col min="5" max="5" width="28.5703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0" t="s">
        <v>0</v>
      </c>
      <c r="C1" s="120"/>
      <c r="D1" s="120"/>
      <c r="E1" s="121" t="s">
        <v>51</v>
      </c>
      <c r="F1" s="121"/>
      <c r="G1" s="51">
        <v>42095</v>
      </c>
      <c r="H1" s="50" t="s">
        <v>44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84.160486048604866</v>
      </c>
      <c r="Q1" s="3" t="s">
        <v>28</v>
      </c>
    </row>
    <row r="2" spans="1:19" s="8" customFormat="1" ht="35.25" customHeight="1">
      <c r="A2" s="4"/>
      <c r="B2" s="122" t="s">
        <v>2</v>
      </c>
      <c r="C2" s="122"/>
      <c r="D2" s="122"/>
      <c r="E2" s="121"/>
      <c r="F2" s="12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2" t="s">
        <v>26</v>
      </c>
      <c r="C3" s="122"/>
      <c r="D3" s="122"/>
      <c r="E3" s="121" t="s">
        <v>28</v>
      </c>
      <c r="F3" s="121"/>
      <c r="N3" s="10" t="s">
        <v>4</v>
      </c>
      <c r="O3" s="11"/>
      <c r="P3" s="12">
        <f>+O7</f>
        <v>37.200000000000003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10</v>
      </c>
      <c r="F5" s="14"/>
      <c r="G5" s="10" t="s">
        <v>7</v>
      </c>
      <c r="H5" s="21">
        <v>1.454</v>
      </c>
      <c r="N5" s="129" t="s">
        <v>8</v>
      </c>
      <c r="O5" s="129"/>
      <c r="P5" s="22">
        <f>P1-P2-P3-P4</f>
        <v>46.960486048604864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8" t="s">
        <v>11</v>
      </c>
      <c r="F7" s="149"/>
      <c r="G7" s="25">
        <f>SUM(G11:G23)</f>
        <v>138</v>
      </c>
      <c r="H7" s="25">
        <f>SUM(H11:H23)</f>
        <v>18.060486048604862</v>
      </c>
      <c r="I7" s="65">
        <f>SUM(I11:I23)</f>
        <v>34.700000000000003</v>
      </c>
      <c r="J7" s="70">
        <f>SUM(J11:J23)</f>
        <v>10</v>
      </c>
      <c r="K7" s="66">
        <f>SUM(K11:K23)</f>
        <v>0</v>
      </c>
      <c r="L7" s="66">
        <f>SUM(L11:L23)</f>
        <v>0</v>
      </c>
      <c r="M7" s="66">
        <f>SUM(M11:M23)</f>
        <v>21.4</v>
      </c>
      <c r="N7" s="66">
        <f>SUM(N11:N23)</f>
        <v>84.160486048604881</v>
      </c>
      <c r="O7" s="67">
        <f>SUM(O11:O23)</f>
        <v>37.200000000000003</v>
      </c>
      <c r="P7" s="13">
        <f>+N7-SUM(I7:M7)</f>
        <v>18.060486048604886</v>
      </c>
    </row>
    <row r="8" spans="1:19" ht="36" customHeight="1" thickTop="1" thickBot="1">
      <c r="A8" s="136"/>
      <c r="B8" s="64"/>
      <c r="C8" s="137" t="s">
        <v>13</v>
      </c>
      <c r="D8" s="138" t="s">
        <v>25</v>
      </c>
      <c r="E8" s="108" t="s">
        <v>14</v>
      </c>
      <c r="F8" s="139" t="s">
        <v>34</v>
      </c>
      <c r="G8" s="140" t="s">
        <v>15</v>
      </c>
      <c r="H8" s="141" t="s">
        <v>16</v>
      </c>
      <c r="I8" s="115" t="s">
        <v>37</v>
      </c>
      <c r="J8" s="115" t="s">
        <v>39</v>
      </c>
      <c r="K8" s="115" t="s">
        <v>38</v>
      </c>
      <c r="L8" s="146" t="s">
        <v>35</v>
      </c>
      <c r="M8" s="147"/>
      <c r="N8" s="135" t="s">
        <v>17</v>
      </c>
      <c r="O8" s="144" t="s">
        <v>18</v>
      </c>
      <c r="P8" s="124" t="s">
        <v>19</v>
      </c>
      <c r="R8" s="2"/>
    </row>
    <row r="9" spans="1:19" ht="36" customHeight="1" thickTop="1" thickBot="1">
      <c r="A9" s="107"/>
      <c r="B9" s="64" t="s">
        <v>12</v>
      </c>
      <c r="C9" s="108"/>
      <c r="D9" s="108"/>
      <c r="E9" s="108"/>
      <c r="F9" s="139"/>
      <c r="G9" s="140"/>
      <c r="H9" s="142"/>
      <c r="I9" s="116" t="s">
        <v>37</v>
      </c>
      <c r="J9" s="116"/>
      <c r="K9" s="116" t="s">
        <v>36</v>
      </c>
      <c r="L9" s="125" t="s">
        <v>23</v>
      </c>
      <c r="M9" s="145" t="s">
        <v>24</v>
      </c>
      <c r="N9" s="104"/>
      <c r="O9" s="123"/>
      <c r="P9" s="124"/>
      <c r="R9" s="2"/>
    </row>
    <row r="10" spans="1:19" ht="37.5" customHeight="1" thickTop="1" thickBot="1">
      <c r="A10" s="107"/>
      <c r="B10" s="55"/>
      <c r="C10" s="108"/>
      <c r="D10" s="108"/>
      <c r="E10" s="108"/>
      <c r="F10" s="139"/>
      <c r="G10" s="26" t="s">
        <v>20</v>
      </c>
      <c r="H10" s="143"/>
      <c r="I10" s="116"/>
      <c r="J10" s="116"/>
      <c r="K10" s="116"/>
      <c r="L10" s="150"/>
      <c r="M10" s="128"/>
      <c r="N10" s="104"/>
      <c r="O10" s="123"/>
      <c r="P10" s="124"/>
      <c r="R10" s="2"/>
    </row>
    <row r="11" spans="1:19" ht="30" customHeight="1" thickTop="1">
      <c r="A11" s="27">
        <v>1</v>
      </c>
      <c r="B11" s="47">
        <v>42106</v>
      </c>
      <c r="C11" s="29" t="s">
        <v>62</v>
      </c>
      <c r="D11" s="29" t="s">
        <v>53</v>
      </c>
      <c r="E11" s="69"/>
      <c r="F11" s="69" t="s">
        <v>54</v>
      </c>
      <c r="G11" s="98"/>
      <c r="H11" s="101">
        <f>IF($E$3="si",($H$5/$H$6*G11),IF($E$3="no",G11*$H$4,0))</f>
        <v>0</v>
      </c>
      <c r="I11" s="71">
        <v>1.9</v>
      </c>
      <c r="J11" s="71"/>
      <c r="K11" s="34"/>
      <c r="L11" s="35"/>
      <c r="M11" s="37"/>
      <c r="N11" s="39">
        <f>SUM(H11:M11)</f>
        <v>1.9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42106</v>
      </c>
      <c r="C12" s="29" t="s">
        <v>62</v>
      </c>
      <c r="D12" s="44" t="s">
        <v>53</v>
      </c>
      <c r="E12" s="69"/>
      <c r="F12" s="69" t="s">
        <v>54</v>
      </c>
      <c r="G12" s="99"/>
      <c r="H12" s="101">
        <f t="shared" ref="H12:H23" si="0">IF($E$3="si",($H$5/$H$6*G12),IF($E$3="no",G12*$H$4,0))</f>
        <v>0</v>
      </c>
      <c r="I12" s="71">
        <v>2.9</v>
      </c>
      <c r="J12" s="71"/>
      <c r="K12" s="34"/>
      <c r="L12" s="35"/>
      <c r="M12" s="37"/>
      <c r="N12" s="39">
        <f>SUM(H12:M12)</f>
        <v>2.9</v>
      </c>
      <c r="O12" s="43"/>
      <c r="P12" s="41" t="str">
        <f t="shared" ref="P12:P23" si="1">IF($F12="Milano","X","")</f>
        <v>X</v>
      </c>
      <c r="R12" s="2"/>
    </row>
    <row r="13" spans="1:19" ht="30" customHeight="1">
      <c r="A13" s="42">
        <v>3</v>
      </c>
      <c r="B13" s="28">
        <v>42106</v>
      </c>
      <c r="C13" s="29" t="s">
        <v>62</v>
      </c>
      <c r="D13" s="29" t="s">
        <v>49</v>
      </c>
      <c r="E13" s="69"/>
      <c r="F13" s="69" t="s">
        <v>56</v>
      </c>
      <c r="G13" s="99"/>
      <c r="H13" s="101">
        <f t="shared" si="0"/>
        <v>0</v>
      </c>
      <c r="I13" s="71"/>
      <c r="J13" s="71"/>
      <c r="K13" s="34"/>
      <c r="L13" s="35"/>
      <c r="M13" s="37">
        <v>2.4500000000000002</v>
      </c>
      <c r="N13" s="39">
        <f>SUM(H13:M13)</f>
        <v>2.4500000000000002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>
        <v>42106</v>
      </c>
      <c r="C14" s="29" t="s">
        <v>62</v>
      </c>
      <c r="D14" s="29" t="s">
        <v>49</v>
      </c>
      <c r="E14" s="69"/>
      <c r="F14" s="69" t="s">
        <v>55</v>
      </c>
      <c r="G14" s="99"/>
      <c r="H14" s="101">
        <f t="shared" si="0"/>
        <v>0</v>
      </c>
      <c r="I14" s="71"/>
      <c r="J14" s="71"/>
      <c r="K14" s="34"/>
      <c r="L14" s="35"/>
      <c r="M14" s="37">
        <v>5.2</v>
      </c>
      <c r="N14" s="39">
        <f t="shared" ref="N14:N18" si="2">SUM(H14:M14)</f>
        <v>5.2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>
        <v>42106</v>
      </c>
      <c r="C15" s="29" t="s">
        <v>62</v>
      </c>
      <c r="D15" s="29" t="s">
        <v>49</v>
      </c>
      <c r="E15" s="69"/>
      <c r="F15" s="69" t="s">
        <v>55</v>
      </c>
      <c r="G15" s="99"/>
      <c r="H15" s="101">
        <f t="shared" si="0"/>
        <v>0</v>
      </c>
      <c r="I15" s="71"/>
      <c r="J15" s="71"/>
      <c r="K15" s="34"/>
      <c r="L15" s="35"/>
      <c r="M15" s="37">
        <v>1.1000000000000001</v>
      </c>
      <c r="N15" s="39">
        <f t="shared" si="2"/>
        <v>1.1000000000000001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>
        <v>42106</v>
      </c>
      <c r="C16" s="29" t="s">
        <v>62</v>
      </c>
      <c r="D16" s="29" t="s">
        <v>49</v>
      </c>
      <c r="E16" s="69"/>
      <c r="F16" s="69" t="s">
        <v>55</v>
      </c>
      <c r="G16" s="99"/>
      <c r="H16" s="101">
        <f t="shared" si="0"/>
        <v>0</v>
      </c>
      <c r="I16" s="71"/>
      <c r="J16" s="71"/>
      <c r="K16" s="34"/>
      <c r="L16" s="35"/>
      <c r="M16" s="37">
        <v>10.199999999999999</v>
      </c>
      <c r="N16" s="39">
        <f t="shared" si="2"/>
        <v>10.199999999999999</v>
      </c>
      <c r="O16" s="43">
        <v>10.199999999999999</v>
      </c>
      <c r="P16" s="41" t="str">
        <f t="shared" si="1"/>
        <v/>
      </c>
      <c r="R16" s="2"/>
    </row>
    <row r="17" spans="1:18" ht="30" customHeight="1">
      <c r="A17" s="42">
        <v>7</v>
      </c>
      <c r="B17" s="28">
        <v>42106</v>
      </c>
      <c r="C17" s="29" t="s">
        <v>62</v>
      </c>
      <c r="D17" s="29" t="s">
        <v>58</v>
      </c>
      <c r="E17" s="69"/>
      <c r="F17" s="69" t="s">
        <v>55</v>
      </c>
      <c r="G17" s="99"/>
      <c r="H17" s="101">
        <f t="shared" si="0"/>
        <v>0</v>
      </c>
      <c r="I17" s="71"/>
      <c r="J17" s="71">
        <v>10</v>
      </c>
      <c r="K17" s="34"/>
      <c r="L17" s="35"/>
      <c r="M17" s="37"/>
      <c r="N17" s="39">
        <f t="shared" si="2"/>
        <v>10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>
        <v>42104</v>
      </c>
      <c r="C18" s="29" t="s">
        <v>62</v>
      </c>
      <c r="D18" s="29" t="s">
        <v>57</v>
      </c>
      <c r="E18" s="69"/>
      <c r="F18" s="69" t="s">
        <v>54</v>
      </c>
      <c r="G18" s="99"/>
      <c r="H18" s="101">
        <f t="shared" si="0"/>
        <v>0</v>
      </c>
      <c r="I18" s="71">
        <v>27</v>
      </c>
      <c r="J18" s="71"/>
      <c r="K18" s="34"/>
      <c r="L18" s="35"/>
      <c r="M18" s="35"/>
      <c r="N18" s="39">
        <f t="shared" si="2"/>
        <v>27</v>
      </c>
      <c r="O18" s="43">
        <v>27</v>
      </c>
      <c r="P18" s="41" t="str">
        <f t="shared" si="1"/>
        <v>X</v>
      </c>
      <c r="R18" s="2"/>
    </row>
    <row r="19" spans="1:18" ht="30" customHeight="1">
      <c r="A19" s="42">
        <v>9</v>
      </c>
      <c r="B19" s="28">
        <v>42112</v>
      </c>
      <c r="C19" s="29" t="s">
        <v>62</v>
      </c>
      <c r="D19" s="44" t="s">
        <v>49</v>
      </c>
      <c r="E19" s="69"/>
      <c r="F19" s="69" t="s">
        <v>56</v>
      </c>
      <c r="G19" s="100"/>
      <c r="H19" s="101">
        <f t="shared" si="0"/>
        <v>0</v>
      </c>
      <c r="I19" s="71"/>
      <c r="J19" s="71"/>
      <c r="K19" s="34"/>
      <c r="L19" s="35"/>
      <c r="M19" s="35">
        <v>2.4500000000000002</v>
      </c>
      <c r="N19" s="39">
        <f t="shared" ref="N19:N23" si="3">SUM(H19:M19)</f>
        <v>2.4500000000000002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>
        <v>42112</v>
      </c>
      <c r="C20" s="29" t="s">
        <v>62</v>
      </c>
      <c r="D20" s="44" t="s">
        <v>57</v>
      </c>
      <c r="E20" s="69"/>
      <c r="F20" s="69" t="s">
        <v>55</v>
      </c>
      <c r="G20" s="100"/>
      <c r="H20" s="101">
        <f t="shared" si="0"/>
        <v>0</v>
      </c>
      <c r="I20" s="71">
        <v>2.9</v>
      </c>
      <c r="J20" s="71"/>
      <c r="K20" s="34"/>
      <c r="L20" s="35"/>
      <c r="M20" s="35"/>
      <c r="N20" s="39">
        <f t="shared" si="3"/>
        <v>2.9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>
        <v>42106</v>
      </c>
      <c r="C21" s="29" t="s">
        <v>62</v>
      </c>
      <c r="D21" s="44" t="s">
        <v>61</v>
      </c>
      <c r="E21" s="69"/>
      <c r="F21" s="69"/>
      <c r="G21" s="100">
        <v>69</v>
      </c>
      <c r="H21" s="101">
        <f t="shared" si="0"/>
        <v>9.0302430243024308</v>
      </c>
      <c r="I21" s="71"/>
      <c r="J21" s="71"/>
      <c r="K21" s="34"/>
      <c r="L21" s="35"/>
      <c r="M21" s="35"/>
      <c r="N21" s="39">
        <f t="shared" si="3"/>
        <v>9.0302430243024308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>
        <v>42113</v>
      </c>
      <c r="C22" s="29" t="s">
        <v>62</v>
      </c>
      <c r="D22" s="44" t="s">
        <v>61</v>
      </c>
      <c r="E22" s="69"/>
      <c r="F22" s="69"/>
      <c r="G22" s="100">
        <v>69</v>
      </c>
      <c r="H22" s="101">
        <f t="shared" si="0"/>
        <v>9.0302430243024308</v>
      </c>
      <c r="I22" s="71"/>
      <c r="J22" s="71"/>
      <c r="K22" s="34"/>
      <c r="L22" s="35"/>
      <c r="M22" s="35"/>
      <c r="N22" s="39">
        <f t="shared" si="3"/>
        <v>9.0302430243024308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0"/>
      <c r="H23" s="101">
        <f t="shared" si="0"/>
        <v>0</v>
      </c>
      <c r="I23" s="71"/>
      <c r="J23" s="71"/>
      <c r="K23" s="34"/>
      <c r="L23" s="35"/>
      <c r="M23" s="35"/>
      <c r="N23" s="39">
        <f t="shared" si="3"/>
        <v>0</v>
      </c>
      <c r="O23" s="43"/>
      <c r="P23" s="41" t="str">
        <f t="shared" si="1"/>
        <v/>
      </c>
      <c r="R23" s="2"/>
    </row>
    <row r="25" spans="1:18">
      <c r="A25" s="60"/>
      <c r="B25" s="61"/>
      <c r="C25" s="61"/>
      <c r="D25" s="61"/>
      <c r="E25" s="61"/>
      <c r="F25" s="61"/>
      <c r="G25" s="61"/>
      <c r="H25" s="61"/>
      <c r="I25" s="61"/>
      <c r="J25" s="102"/>
      <c r="K25" s="102"/>
      <c r="L25" s="61"/>
      <c r="M25" s="61"/>
      <c r="N25" s="61"/>
      <c r="O25" s="61"/>
      <c r="P25" s="102"/>
      <c r="Q25" s="3"/>
    </row>
    <row r="26" spans="1:18">
      <c r="A26" s="82"/>
      <c r="B26" s="83"/>
      <c r="C26" s="84"/>
      <c r="D26" s="85"/>
      <c r="E26" s="85"/>
      <c r="F26" s="86"/>
      <c r="G26" s="87"/>
      <c r="H26" s="88"/>
      <c r="I26" s="89"/>
      <c r="J26" s="102"/>
      <c r="K26" s="102"/>
      <c r="L26" s="89"/>
      <c r="M26" s="89"/>
      <c r="N26" s="90"/>
      <c r="O26" s="91"/>
      <c r="P26" s="102"/>
      <c r="Q26" s="3"/>
    </row>
    <row r="27" spans="1:18">
      <c r="A27" s="60"/>
      <c r="B27" s="76" t="s">
        <v>41</v>
      </c>
      <c r="C27" s="76"/>
      <c r="D27" s="76"/>
      <c r="E27" s="61"/>
      <c r="F27" s="61"/>
      <c r="G27" s="76" t="s">
        <v>43</v>
      </c>
      <c r="H27" s="76"/>
      <c r="I27" s="76"/>
      <c r="J27" s="102"/>
      <c r="K27" s="102"/>
      <c r="L27" s="76" t="s">
        <v>42</v>
      </c>
      <c r="M27" s="76"/>
      <c r="N27" s="76"/>
      <c r="O27" s="61"/>
      <c r="P27" s="102"/>
      <c r="Q27" s="3"/>
    </row>
    <row r="28" spans="1:18">
      <c r="A28" s="60"/>
      <c r="B28" s="61"/>
      <c r="C28" s="61"/>
      <c r="D28" s="61"/>
      <c r="E28" s="61"/>
      <c r="F28" s="61"/>
      <c r="G28" s="61"/>
      <c r="H28" s="61"/>
      <c r="I28" s="61"/>
      <c r="J28" s="102"/>
      <c r="K28" s="102"/>
      <c r="L28" s="61"/>
      <c r="M28" s="61"/>
      <c r="N28" s="61"/>
      <c r="O28" s="61"/>
      <c r="P28" s="102"/>
      <c r="Q28" s="3"/>
    </row>
    <row r="29" spans="1:18">
      <c r="A29" s="60"/>
      <c r="B29" s="61"/>
      <c r="C29" s="61"/>
      <c r="D29" s="61"/>
      <c r="E29" s="61"/>
      <c r="F29" s="61"/>
      <c r="G29" s="61"/>
      <c r="H29" s="61"/>
      <c r="I29" s="61"/>
      <c r="J29" s="102"/>
      <c r="K29" s="102"/>
      <c r="L29" s="61"/>
      <c r="M29" s="61"/>
      <c r="N29" s="61"/>
      <c r="O29" s="61"/>
      <c r="P29" s="102"/>
      <c r="Q29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6 N11:N23">
      <formula1>0</formula1>
      <formula2>0</formula2>
    </dataValidation>
    <dataValidation type="decimal" operator="greaterThanOrEqual" allowBlank="1" showErrorMessage="1" errorTitle="Valore" error="Inserire un numero maggiore o uguale a 0 (zero)!" sqref="H26:M26 H12:J23 H11:K11 K17:K23 L11:M23">
      <formula1>0</formula1>
      <formula2>0</formula2>
    </dataValidation>
    <dataValidation type="textLength" operator="greaterThan" allowBlank="1" showErrorMessage="1" sqref="D26:E26 F19:F23">
      <formula1>1</formula1>
      <formula2>0</formula2>
    </dataValidation>
    <dataValidation type="textLength" operator="greaterThan" sqref="F26 G19:G23">
      <formula1>1</formula1>
      <formula2>0</formula2>
    </dataValidation>
    <dataValidation type="date" operator="greaterThanOrEqual" showErrorMessage="1" errorTitle="Data" error="Inserire una data superiore al 1/11/2000" sqref="B26 B11:B12">
      <formula1>36831</formula1>
      <formula2>0</formula2>
    </dataValidation>
    <dataValidation type="textLength" operator="greaterThan" allowBlank="1" sqref="C26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="50" zoomScaleSheetLayoutView="50" workbookViewId="0">
      <pane ySplit="5" topLeftCell="A6" activePane="bottomLeft" state="frozen"/>
      <selection pane="bottomLeft" activeCell="R24" sqref="R24"/>
    </sheetView>
  </sheetViews>
  <sheetFormatPr defaultColWidth="9.140625" defaultRowHeight="18.75"/>
  <cols>
    <col min="1" max="1" width="6.5703125" style="1" customWidth="1"/>
    <col min="2" max="2" width="16.5703125" style="2" customWidth="1"/>
    <col min="3" max="3" width="27.5703125" style="2" customWidth="1"/>
    <col min="4" max="4" width="42.140625" style="2" bestFit="1" customWidth="1"/>
    <col min="5" max="5" width="22.85546875" style="2" customWidth="1"/>
    <col min="6" max="6" width="42.85546875" style="2" customWidth="1"/>
    <col min="7" max="7" width="18.425781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5703125" style="2" customWidth="1"/>
    <col min="15" max="15" width="27.425781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0</v>
      </c>
      <c r="C1" s="120"/>
      <c r="D1" s="121" t="s">
        <v>50</v>
      </c>
      <c r="E1" s="121"/>
      <c r="F1" s="51">
        <v>42095</v>
      </c>
      <c r="G1" s="50" t="s">
        <v>52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3263.4799999999996</v>
      </c>
      <c r="Q1" s="3" t="s">
        <v>28</v>
      </c>
      <c r="R1" s="165">
        <f>SUM(R12:R18,R20:R21,R23:R30)</f>
        <v>1002.36</v>
      </c>
    </row>
    <row r="2" spans="1:18" s="8" customFormat="1" ht="57.75" customHeight="1">
      <c r="A2" s="4"/>
      <c r="B2" s="122" t="s">
        <v>2</v>
      </c>
      <c r="C2" s="122"/>
      <c r="D2" s="121"/>
      <c r="E2" s="121"/>
      <c r="F2" s="9"/>
      <c r="G2" s="9"/>
      <c r="N2" s="10" t="s">
        <v>3</v>
      </c>
      <c r="O2" s="11"/>
      <c r="P2" s="12">
        <v>56</v>
      </c>
      <c r="Q2" s="3" t="s">
        <v>27</v>
      </c>
      <c r="R2" s="165">
        <v>17.13</v>
      </c>
    </row>
    <row r="3" spans="1:18" s="8" customFormat="1" ht="35.25" customHeight="1">
      <c r="A3" s="4"/>
      <c r="B3" s="122" t="s">
        <v>26</v>
      </c>
      <c r="C3" s="122"/>
      <c r="D3" s="121" t="s">
        <v>28</v>
      </c>
      <c r="E3" s="121"/>
      <c r="N3" s="10" t="s">
        <v>4</v>
      </c>
      <c r="O3" s="11"/>
      <c r="P3" s="62">
        <f>+O7</f>
        <v>3205.83</v>
      </c>
      <c r="Q3" s="13"/>
      <c r="R3" s="165">
        <f>SUM(R11,R16:R22,R25,R31)</f>
        <v>984.74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5"/>
    </row>
    <row r="5" spans="1:18" s="8" customFormat="1" ht="43.5" customHeight="1" thickTop="1" thickBot="1">
      <c r="A5" s="4"/>
      <c r="B5" s="19" t="s">
        <v>6</v>
      </c>
      <c r="C5" s="20"/>
      <c r="D5" s="59">
        <v>20</v>
      </c>
      <c r="E5" s="14"/>
      <c r="F5" s="10" t="s">
        <v>7</v>
      </c>
      <c r="G5" s="77">
        <v>1.1100000000000001</v>
      </c>
      <c r="N5" s="129" t="s">
        <v>8</v>
      </c>
      <c r="O5" s="129"/>
      <c r="P5" s="58">
        <f>P1-P2-P3-P4</f>
        <v>1.6499999999996362</v>
      </c>
      <c r="Q5" s="13"/>
      <c r="R5" s="165">
        <f>R1-R2-R3</f>
        <v>0.49000000000000909</v>
      </c>
    </row>
    <row r="6" spans="1:18" s="8" customFormat="1" ht="43.5" customHeight="1" thickTop="1" thickBot="1">
      <c r="A6" s="4"/>
      <c r="B6" s="56" t="s">
        <v>67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30" t="s">
        <v>30</v>
      </c>
      <c r="B7" s="131"/>
      <c r="C7" s="132"/>
      <c r="D7" s="105" t="s">
        <v>11</v>
      </c>
      <c r="E7" s="106"/>
      <c r="F7" s="106"/>
      <c r="G7" s="97">
        <f>SUM(G11:G32)</f>
        <v>0</v>
      </c>
      <c r="H7" s="95">
        <f>SUM(H11:H32)</f>
        <v>0</v>
      </c>
      <c r="I7" s="79">
        <f>SUM(I11:I32)</f>
        <v>0</v>
      </c>
      <c r="J7" s="79">
        <f>SUM(J11:J32)</f>
        <v>707.7</v>
      </c>
      <c r="K7" s="79">
        <f>SUM(K11:K32)</f>
        <v>1880</v>
      </c>
      <c r="L7" s="79">
        <f>SUM(L11:L32)</f>
        <v>28</v>
      </c>
      <c r="M7" s="80">
        <f>SUM(M11:M32)</f>
        <v>647.78</v>
      </c>
      <c r="N7" s="78">
        <f>SUM(N11:N32)</f>
        <v>3263.48</v>
      </c>
      <c r="O7" s="81">
        <f>SUM(O11:O32)</f>
        <v>3205.83</v>
      </c>
      <c r="P7" s="13">
        <f>+N7-SUM(H7:M7)</f>
        <v>0</v>
      </c>
    </row>
    <row r="8" spans="1:18" ht="36" customHeight="1" thickTop="1" thickBot="1">
      <c r="A8" s="107"/>
      <c r="B8" s="108" t="s">
        <v>12</v>
      </c>
      <c r="C8" s="108" t="s">
        <v>13</v>
      </c>
      <c r="D8" s="109" t="s">
        <v>25</v>
      </c>
      <c r="E8" s="108" t="s">
        <v>33</v>
      </c>
      <c r="F8" s="111" t="s">
        <v>32</v>
      </c>
      <c r="G8" s="112" t="s">
        <v>15</v>
      </c>
      <c r="H8" s="114" t="s">
        <v>16</v>
      </c>
      <c r="I8" s="116" t="s">
        <v>37</v>
      </c>
      <c r="J8" s="115" t="s">
        <v>39</v>
      </c>
      <c r="K8" s="115" t="s">
        <v>38</v>
      </c>
      <c r="L8" s="133" t="s">
        <v>22</v>
      </c>
      <c r="M8" s="134"/>
      <c r="N8" s="104" t="s">
        <v>17</v>
      </c>
      <c r="O8" s="123" t="s">
        <v>18</v>
      </c>
      <c r="P8" s="124" t="s">
        <v>19</v>
      </c>
      <c r="Q8" s="2"/>
      <c r="R8" s="117" t="s">
        <v>40</v>
      </c>
    </row>
    <row r="9" spans="1:18" ht="36" customHeight="1" thickTop="1" thickBot="1">
      <c r="A9" s="107"/>
      <c r="B9" s="108" t="s">
        <v>12</v>
      </c>
      <c r="C9" s="108"/>
      <c r="D9" s="110"/>
      <c r="E9" s="108"/>
      <c r="F9" s="111"/>
      <c r="G9" s="113"/>
      <c r="H9" s="114" t="s">
        <v>37</v>
      </c>
      <c r="I9" s="116" t="s">
        <v>37</v>
      </c>
      <c r="J9" s="116"/>
      <c r="K9" s="116" t="s">
        <v>36</v>
      </c>
      <c r="L9" s="125" t="s">
        <v>23</v>
      </c>
      <c r="M9" s="127" t="s">
        <v>24</v>
      </c>
      <c r="N9" s="104"/>
      <c r="O9" s="123"/>
      <c r="P9" s="124"/>
      <c r="Q9" s="2"/>
      <c r="R9" s="118"/>
    </row>
    <row r="10" spans="1:18" ht="37.5" customHeight="1" thickTop="1" thickBot="1">
      <c r="A10" s="107"/>
      <c r="B10" s="108"/>
      <c r="C10" s="108"/>
      <c r="D10" s="110"/>
      <c r="E10" s="108"/>
      <c r="F10" s="111"/>
      <c r="G10" s="94" t="s">
        <v>20</v>
      </c>
      <c r="H10" s="114"/>
      <c r="I10" s="116"/>
      <c r="J10" s="116"/>
      <c r="K10" s="116"/>
      <c r="L10" s="126"/>
      <c r="M10" s="128"/>
      <c r="N10" s="104"/>
      <c r="O10" s="123"/>
      <c r="P10" s="124"/>
      <c r="Q10" s="2"/>
      <c r="R10" s="119"/>
    </row>
    <row r="11" spans="1:18" ht="30" customHeight="1" thickTop="1">
      <c r="A11" s="27">
        <v>1</v>
      </c>
      <c r="B11" s="47">
        <v>42107</v>
      </c>
      <c r="C11" s="29" t="s">
        <v>62</v>
      </c>
      <c r="D11" s="30" t="s">
        <v>47</v>
      </c>
      <c r="E11" s="30" t="s">
        <v>45</v>
      </c>
      <c r="F11" s="31" t="s">
        <v>46</v>
      </c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300</v>
      </c>
      <c r="P11" s="41"/>
      <c r="Q11" s="2"/>
      <c r="R11" s="72">
        <v>91.6</v>
      </c>
    </row>
    <row r="12" spans="1:18" ht="30" customHeight="1">
      <c r="A12" s="42">
        <v>2</v>
      </c>
      <c r="B12" s="47">
        <v>42107</v>
      </c>
      <c r="C12" s="44" t="s">
        <v>62</v>
      </c>
      <c r="D12" s="30" t="s">
        <v>48</v>
      </c>
      <c r="E12" s="30" t="s">
        <v>45</v>
      </c>
      <c r="F12" s="31" t="s">
        <v>46</v>
      </c>
      <c r="G12" s="32"/>
      <c r="H12" s="33">
        <f>IF($D$3="si",($G$5/$G$6*G12),IF($D$3="no",G12*$G$4,0))</f>
        <v>0</v>
      </c>
      <c r="I12" s="34"/>
      <c r="J12" s="35">
        <v>60</v>
      </c>
      <c r="K12" s="68"/>
      <c r="L12" s="37"/>
      <c r="M12" s="38"/>
      <c r="N12" s="39">
        <f>SUM(H12:M12)</f>
        <v>60</v>
      </c>
      <c r="O12" s="43"/>
      <c r="P12" s="41"/>
      <c r="Q12" s="2"/>
      <c r="R12" s="72">
        <v>18.75</v>
      </c>
    </row>
    <row r="13" spans="1:18" ht="30" customHeight="1">
      <c r="A13" s="42">
        <v>3</v>
      </c>
      <c r="B13" s="28">
        <v>42107</v>
      </c>
      <c r="C13" s="44" t="s">
        <v>62</v>
      </c>
      <c r="D13" s="30" t="s">
        <v>48</v>
      </c>
      <c r="E13" s="30" t="s">
        <v>45</v>
      </c>
      <c r="F13" s="31" t="s">
        <v>46</v>
      </c>
      <c r="G13" s="32"/>
      <c r="H13" s="33">
        <f t="shared" ref="H13:H27" si="0">IF($D$3="si",($G$5/$G$6*G13),IF($D$3="no",G13*$G$4,0))</f>
        <v>0</v>
      </c>
      <c r="I13" s="34"/>
      <c r="J13" s="35">
        <v>121</v>
      </c>
      <c r="K13" s="68"/>
      <c r="L13" s="37"/>
      <c r="M13" s="38"/>
      <c r="N13" s="39">
        <f t="shared" ref="N13:N26" si="1">SUM(H13:M13)</f>
        <v>121</v>
      </c>
      <c r="O13" s="43"/>
      <c r="P13" s="41" t="str">
        <f t="shared" ref="P13:P27" si="2">IF(F13="Milano","X","")</f>
        <v/>
      </c>
      <c r="Q13" s="2"/>
      <c r="R13" s="73">
        <v>37.4</v>
      </c>
    </row>
    <row r="14" spans="1:18" ht="30" customHeight="1">
      <c r="A14" s="42">
        <v>4</v>
      </c>
      <c r="B14" s="28">
        <v>42107</v>
      </c>
      <c r="C14" s="44" t="s">
        <v>62</v>
      </c>
      <c r="D14" s="30" t="s">
        <v>48</v>
      </c>
      <c r="E14" s="30" t="s">
        <v>45</v>
      </c>
      <c r="F14" s="31" t="s">
        <v>46</v>
      </c>
      <c r="G14" s="32"/>
      <c r="H14" s="33">
        <f t="shared" si="0"/>
        <v>0</v>
      </c>
      <c r="I14" s="34"/>
      <c r="J14" s="35">
        <v>103</v>
      </c>
      <c r="K14" s="68"/>
      <c r="L14" s="37"/>
      <c r="M14" s="38"/>
      <c r="N14" s="39">
        <f t="shared" si="1"/>
        <v>103</v>
      </c>
      <c r="O14" s="43"/>
      <c r="P14" s="41" t="str">
        <f t="shared" si="2"/>
        <v/>
      </c>
      <c r="Q14" s="2"/>
      <c r="R14" s="74">
        <v>31.9</v>
      </c>
    </row>
    <row r="15" spans="1:18" ht="30" customHeight="1">
      <c r="A15" s="42">
        <v>5</v>
      </c>
      <c r="B15" s="28">
        <v>42107</v>
      </c>
      <c r="C15" s="44" t="s">
        <v>62</v>
      </c>
      <c r="D15" s="30" t="s">
        <v>48</v>
      </c>
      <c r="E15" s="103" t="s">
        <v>45</v>
      </c>
      <c r="F15" s="31" t="s">
        <v>46</v>
      </c>
      <c r="G15" s="32"/>
      <c r="H15" s="33">
        <f t="shared" si="0"/>
        <v>0</v>
      </c>
      <c r="I15" s="34"/>
      <c r="J15" s="35">
        <v>53.7</v>
      </c>
      <c r="K15" s="68"/>
      <c r="L15" s="37"/>
      <c r="M15" s="38"/>
      <c r="N15" s="39">
        <f t="shared" si="1"/>
        <v>53.7</v>
      </c>
      <c r="O15" s="43"/>
      <c r="P15" s="41" t="str">
        <f t="shared" si="2"/>
        <v/>
      </c>
      <c r="Q15" s="2"/>
      <c r="R15" s="75">
        <v>16.829999999999998</v>
      </c>
    </row>
    <row r="16" spans="1:18" ht="30" customHeight="1">
      <c r="A16" s="42">
        <v>6</v>
      </c>
      <c r="B16" s="28">
        <v>42107</v>
      </c>
      <c r="C16" s="44" t="s">
        <v>62</v>
      </c>
      <c r="D16" s="30" t="s">
        <v>49</v>
      </c>
      <c r="E16" s="30" t="s">
        <v>45</v>
      </c>
      <c r="F16" s="31" t="s">
        <v>46</v>
      </c>
      <c r="G16" s="32"/>
      <c r="H16" s="33">
        <f t="shared" si="0"/>
        <v>0</v>
      </c>
      <c r="I16" s="34"/>
      <c r="J16" s="35"/>
      <c r="K16" s="68"/>
      <c r="L16" s="37"/>
      <c r="M16" s="38">
        <v>93.28</v>
      </c>
      <c r="N16" s="39">
        <f t="shared" si="1"/>
        <v>93.28</v>
      </c>
      <c r="O16" s="43">
        <v>93.28</v>
      </c>
      <c r="P16" s="41" t="str">
        <f t="shared" si="2"/>
        <v/>
      </c>
      <c r="Q16" s="2"/>
      <c r="R16" s="74">
        <v>28.3</v>
      </c>
    </row>
    <row r="17" spans="1:18" ht="30" customHeight="1">
      <c r="A17" s="42">
        <v>7</v>
      </c>
      <c r="B17" s="28">
        <v>42108</v>
      </c>
      <c r="C17" s="44" t="s">
        <v>62</v>
      </c>
      <c r="D17" s="30" t="s">
        <v>49</v>
      </c>
      <c r="E17" s="30" t="s">
        <v>45</v>
      </c>
      <c r="F17" s="31" t="s">
        <v>46</v>
      </c>
      <c r="G17" s="32"/>
      <c r="H17" s="33">
        <f t="shared" si="0"/>
        <v>0</v>
      </c>
      <c r="I17" s="34"/>
      <c r="J17" s="35"/>
      <c r="K17" s="68"/>
      <c r="L17" s="37"/>
      <c r="M17" s="38">
        <v>30</v>
      </c>
      <c r="N17" s="39">
        <f t="shared" si="1"/>
        <v>30</v>
      </c>
      <c r="O17" s="43">
        <v>30</v>
      </c>
      <c r="P17" s="41" t="str">
        <f t="shared" si="2"/>
        <v/>
      </c>
      <c r="Q17" s="2"/>
      <c r="R17" s="74">
        <v>9.06</v>
      </c>
    </row>
    <row r="18" spans="1:18" ht="30" customHeight="1">
      <c r="A18" s="42">
        <v>8</v>
      </c>
      <c r="B18" s="28">
        <v>42109</v>
      </c>
      <c r="C18" s="44" t="s">
        <v>62</v>
      </c>
      <c r="D18" s="30" t="s">
        <v>66</v>
      </c>
      <c r="E18" s="30" t="s">
        <v>45</v>
      </c>
      <c r="F18" s="31" t="s">
        <v>46</v>
      </c>
      <c r="G18" s="32"/>
      <c r="H18" s="33">
        <f t="shared" si="0"/>
        <v>0</v>
      </c>
      <c r="I18" s="34"/>
      <c r="J18" s="35"/>
      <c r="K18" s="68">
        <v>280</v>
      </c>
      <c r="L18" s="37"/>
      <c r="M18" s="38"/>
      <c r="N18" s="39">
        <f t="shared" si="1"/>
        <v>280</v>
      </c>
      <c r="O18" s="43">
        <v>280</v>
      </c>
      <c r="P18" s="41" t="str">
        <f t="shared" si="2"/>
        <v/>
      </c>
      <c r="Q18" s="2"/>
      <c r="R18" s="74">
        <v>85.34</v>
      </c>
    </row>
    <row r="19" spans="1:18" ht="30" customHeight="1">
      <c r="A19" s="42">
        <v>9</v>
      </c>
      <c r="B19" s="28">
        <v>42108</v>
      </c>
      <c r="C19" s="44" t="s">
        <v>62</v>
      </c>
      <c r="D19" s="30" t="s">
        <v>47</v>
      </c>
      <c r="E19" s="30" t="s">
        <v>45</v>
      </c>
      <c r="F19" s="45" t="s">
        <v>46</v>
      </c>
      <c r="G19" s="32"/>
      <c r="H19" s="33">
        <f t="shared" si="0"/>
        <v>0</v>
      </c>
      <c r="I19" s="34"/>
      <c r="J19" s="35"/>
      <c r="K19" s="68"/>
      <c r="L19" s="37"/>
      <c r="M19" s="38"/>
      <c r="N19" s="39">
        <f t="shared" si="1"/>
        <v>0</v>
      </c>
      <c r="O19" s="43">
        <v>1000</v>
      </c>
      <c r="P19" s="41" t="str">
        <f t="shared" si="2"/>
        <v/>
      </c>
      <c r="Q19" s="2"/>
      <c r="R19" s="74">
        <v>309.12</v>
      </c>
    </row>
    <row r="20" spans="1:18" ht="30" customHeight="1">
      <c r="A20" s="42">
        <v>10</v>
      </c>
      <c r="B20" s="28">
        <v>42109</v>
      </c>
      <c r="C20" s="44" t="s">
        <v>62</v>
      </c>
      <c r="D20" s="30" t="s">
        <v>49</v>
      </c>
      <c r="E20" s="30" t="s">
        <v>45</v>
      </c>
      <c r="F20" s="45" t="s">
        <v>46</v>
      </c>
      <c r="G20" s="32"/>
      <c r="H20" s="33">
        <f t="shared" si="0"/>
        <v>0</v>
      </c>
      <c r="I20" s="34"/>
      <c r="J20" s="35"/>
      <c r="K20" s="68"/>
      <c r="L20" s="37"/>
      <c r="M20" s="38">
        <v>25</v>
      </c>
      <c r="N20" s="39">
        <f t="shared" si="1"/>
        <v>25</v>
      </c>
      <c r="O20" s="43">
        <v>25</v>
      </c>
      <c r="P20" s="41" t="str">
        <f t="shared" si="2"/>
        <v/>
      </c>
      <c r="Q20" s="2"/>
      <c r="R20" s="74">
        <v>7.62</v>
      </c>
    </row>
    <row r="21" spans="1:18" ht="30" customHeight="1">
      <c r="A21" s="42">
        <v>11</v>
      </c>
      <c r="B21" s="28">
        <v>42109</v>
      </c>
      <c r="C21" s="44" t="s">
        <v>62</v>
      </c>
      <c r="D21" s="30" t="s">
        <v>49</v>
      </c>
      <c r="E21" s="30" t="s">
        <v>45</v>
      </c>
      <c r="F21" s="44" t="s">
        <v>46</v>
      </c>
      <c r="G21" s="32"/>
      <c r="H21" s="33">
        <f t="shared" si="0"/>
        <v>0</v>
      </c>
      <c r="I21" s="34"/>
      <c r="J21" s="36"/>
      <c r="K21" s="37"/>
      <c r="L21" s="37"/>
      <c r="M21" s="38">
        <v>463.1</v>
      </c>
      <c r="N21" s="39">
        <f t="shared" si="1"/>
        <v>463.1</v>
      </c>
      <c r="O21" s="43">
        <v>463.1</v>
      </c>
      <c r="P21" s="41" t="str">
        <f t="shared" si="2"/>
        <v/>
      </c>
      <c r="Q21" s="2"/>
      <c r="R21" s="74">
        <v>141.16</v>
      </c>
    </row>
    <row r="22" spans="1:18" ht="30" customHeight="1">
      <c r="A22" s="42">
        <v>12</v>
      </c>
      <c r="B22" s="28">
        <v>42110</v>
      </c>
      <c r="C22" s="44" t="s">
        <v>62</v>
      </c>
      <c r="D22" s="30" t="s">
        <v>60</v>
      </c>
      <c r="E22" s="30" t="s">
        <v>45</v>
      </c>
      <c r="F22" s="44" t="s">
        <v>46</v>
      </c>
      <c r="G22" s="32"/>
      <c r="H22" s="33">
        <f t="shared" si="0"/>
        <v>0</v>
      </c>
      <c r="I22" s="35"/>
      <c r="J22" s="35"/>
      <c r="K22" s="68"/>
      <c r="L22" s="37"/>
      <c r="M22" s="38"/>
      <c r="N22" s="39">
        <f t="shared" si="1"/>
        <v>0</v>
      </c>
      <c r="O22" s="43">
        <v>1000</v>
      </c>
      <c r="P22" s="41" t="str">
        <f t="shared" si="2"/>
        <v/>
      </c>
      <c r="Q22" s="2"/>
      <c r="R22" s="74">
        <v>308.24</v>
      </c>
    </row>
    <row r="23" spans="1:18" ht="30" customHeight="1">
      <c r="A23" s="42">
        <v>13</v>
      </c>
      <c r="B23" s="47">
        <v>42110</v>
      </c>
      <c r="C23" s="44" t="s">
        <v>62</v>
      </c>
      <c r="D23" s="49" t="s">
        <v>48</v>
      </c>
      <c r="E23" s="45" t="s">
        <v>45</v>
      </c>
      <c r="F23" s="46" t="s">
        <v>46</v>
      </c>
      <c r="G23" s="32"/>
      <c r="H23" s="33">
        <f t="shared" si="0"/>
        <v>0</v>
      </c>
      <c r="I23" s="48"/>
      <c r="J23" s="36">
        <v>100</v>
      </c>
      <c r="K23" s="37"/>
      <c r="L23" s="37"/>
      <c r="M23" s="38"/>
      <c r="N23" s="39">
        <f t="shared" si="1"/>
        <v>100</v>
      </c>
      <c r="O23" s="43"/>
      <c r="P23" s="41" t="str">
        <f t="shared" si="2"/>
        <v/>
      </c>
      <c r="Q23" s="2"/>
      <c r="R23" s="74">
        <v>30.25</v>
      </c>
    </row>
    <row r="24" spans="1:18" ht="30" customHeight="1">
      <c r="A24" s="42">
        <v>14</v>
      </c>
      <c r="B24" s="47">
        <v>42111</v>
      </c>
      <c r="C24" s="44" t="s">
        <v>62</v>
      </c>
      <c r="D24" s="49" t="s">
        <v>65</v>
      </c>
      <c r="E24" s="45" t="s">
        <v>45</v>
      </c>
      <c r="F24" s="46" t="s">
        <v>46</v>
      </c>
      <c r="G24" s="32"/>
      <c r="H24" s="33">
        <f t="shared" si="0"/>
        <v>0</v>
      </c>
      <c r="I24" s="48"/>
      <c r="J24" s="36"/>
      <c r="K24" s="37">
        <v>1600</v>
      </c>
      <c r="L24" s="37"/>
      <c r="M24" s="38"/>
      <c r="N24" s="39">
        <f t="shared" si="1"/>
        <v>1600</v>
      </c>
      <c r="O24" s="43"/>
      <c r="P24" s="41" t="str">
        <f t="shared" si="2"/>
        <v/>
      </c>
      <c r="Q24" s="2"/>
      <c r="R24" s="74">
        <v>491.77</v>
      </c>
    </row>
    <row r="25" spans="1:18" ht="30" customHeight="1">
      <c r="A25" s="42">
        <v>15</v>
      </c>
      <c r="B25" s="47">
        <v>42111</v>
      </c>
      <c r="C25" s="44" t="s">
        <v>62</v>
      </c>
      <c r="D25" s="49" t="s">
        <v>64</v>
      </c>
      <c r="E25" s="45" t="s">
        <v>45</v>
      </c>
      <c r="F25" s="46" t="s">
        <v>46</v>
      </c>
      <c r="G25" s="32"/>
      <c r="H25" s="33">
        <f t="shared" si="0"/>
        <v>0</v>
      </c>
      <c r="I25" s="48"/>
      <c r="J25" s="36"/>
      <c r="K25" s="37"/>
      <c r="L25" s="37">
        <v>28</v>
      </c>
      <c r="M25" s="38"/>
      <c r="N25" s="39">
        <f t="shared" si="1"/>
        <v>28</v>
      </c>
      <c r="O25" s="43">
        <v>28</v>
      </c>
      <c r="P25" s="41" t="str">
        <f t="shared" si="2"/>
        <v/>
      </c>
      <c r="Q25" s="2"/>
      <c r="R25" s="74">
        <v>8.4600000000000009</v>
      </c>
    </row>
    <row r="26" spans="1:18" ht="30" customHeight="1">
      <c r="A26" s="42">
        <v>16</v>
      </c>
      <c r="B26" s="47">
        <v>42111</v>
      </c>
      <c r="C26" s="44" t="s">
        <v>62</v>
      </c>
      <c r="D26" s="49" t="s">
        <v>48</v>
      </c>
      <c r="E26" s="45" t="s">
        <v>45</v>
      </c>
      <c r="F26" s="46" t="s">
        <v>46</v>
      </c>
      <c r="G26" s="32"/>
      <c r="H26" s="33">
        <f t="shared" ref="H26:H31" si="3">IF($D$3="si",($G$5/$G$6*G26),IF($D$3="no",G26*$G$4,0))</f>
        <v>0</v>
      </c>
      <c r="I26" s="48"/>
      <c r="J26" s="36">
        <v>110</v>
      </c>
      <c r="K26" s="37"/>
      <c r="L26" s="37"/>
      <c r="M26" s="38"/>
      <c r="N26" s="39">
        <f>SUM(H26:M26)</f>
        <v>110</v>
      </c>
      <c r="O26" s="43"/>
      <c r="P26" s="41" t="str">
        <f t="shared" ref="P26:P31" si="4">IF(F26="Milano","X","")</f>
        <v/>
      </c>
      <c r="Q26" s="2"/>
      <c r="R26" s="74">
        <v>34.18</v>
      </c>
    </row>
    <row r="27" spans="1:18" ht="30" customHeight="1">
      <c r="A27" s="42">
        <v>17</v>
      </c>
      <c r="B27" s="47">
        <v>42111</v>
      </c>
      <c r="C27" s="44" t="s">
        <v>62</v>
      </c>
      <c r="D27" s="49" t="s">
        <v>49</v>
      </c>
      <c r="E27" s="45" t="s">
        <v>45</v>
      </c>
      <c r="F27" s="46" t="s">
        <v>46</v>
      </c>
      <c r="G27" s="32"/>
      <c r="H27" s="33">
        <f t="shared" si="3"/>
        <v>0</v>
      </c>
      <c r="I27" s="48"/>
      <c r="J27" s="36"/>
      <c r="K27" s="37"/>
      <c r="L27" s="37"/>
      <c r="M27" s="38">
        <v>5</v>
      </c>
      <c r="N27" s="39">
        <f t="shared" ref="N27:N31" si="5">SUM(H27:M27)</f>
        <v>5</v>
      </c>
      <c r="O27" s="43"/>
      <c r="P27" s="41" t="str">
        <f t="shared" si="4"/>
        <v/>
      </c>
      <c r="Q27" s="2"/>
      <c r="R27" s="74">
        <v>1.94</v>
      </c>
    </row>
    <row r="28" spans="1:18" ht="30" customHeight="1">
      <c r="A28" s="42">
        <v>18</v>
      </c>
      <c r="B28" s="47">
        <v>42111</v>
      </c>
      <c r="C28" s="44" t="s">
        <v>62</v>
      </c>
      <c r="D28" s="49" t="s">
        <v>59</v>
      </c>
      <c r="E28" s="45" t="s">
        <v>45</v>
      </c>
      <c r="F28" s="46" t="s">
        <v>46</v>
      </c>
      <c r="G28" s="32"/>
      <c r="H28" s="33">
        <f t="shared" si="3"/>
        <v>0</v>
      </c>
      <c r="I28" s="48"/>
      <c r="J28" s="36"/>
      <c r="K28" s="37"/>
      <c r="L28" s="37"/>
      <c r="M28" s="38">
        <v>19.899999999999999</v>
      </c>
      <c r="N28" s="39">
        <f t="shared" si="5"/>
        <v>19.899999999999999</v>
      </c>
      <c r="O28" s="43"/>
      <c r="P28" s="41" t="str">
        <f t="shared" si="4"/>
        <v/>
      </c>
      <c r="Q28" s="2"/>
      <c r="R28" s="74">
        <v>6.51</v>
      </c>
    </row>
    <row r="29" spans="1:18" ht="30" customHeight="1">
      <c r="A29" s="42">
        <v>19</v>
      </c>
      <c r="B29" s="47">
        <v>42111</v>
      </c>
      <c r="C29" s="44" t="s">
        <v>62</v>
      </c>
      <c r="D29" s="49" t="s">
        <v>49</v>
      </c>
      <c r="E29" s="45" t="s">
        <v>45</v>
      </c>
      <c r="F29" s="46" t="s">
        <v>46</v>
      </c>
      <c r="G29" s="32"/>
      <c r="H29" s="33">
        <f t="shared" si="3"/>
        <v>0</v>
      </c>
      <c r="I29" s="48"/>
      <c r="J29" s="36"/>
      <c r="K29" s="37"/>
      <c r="L29" s="37"/>
      <c r="M29" s="38">
        <v>11.5</v>
      </c>
      <c r="N29" s="39">
        <f t="shared" si="5"/>
        <v>11.5</v>
      </c>
      <c r="O29" s="43"/>
      <c r="P29" s="41" t="str">
        <f t="shared" si="4"/>
        <v/>
      </c>
      <c r="Q29" s="2"/>
      <c r="R29" s="74">
        <v>3.89</v>
      </c>
    </row>
    <row r="30" spans="1:18" ht="30" customHeight="1">
      <c r="A30" s="42">
        <v>20</v>
      </c>
      <c r="B30" s="47">
        <v>42108</v>
      </c>
      <c r="C30" s="44" t="s">
        <v>62</v>
      </c>
      <c r="D30" s="49" t="s">
        <v>48</v>
      </c>
      <c r="E30" s="45" t="s">
        <v>45</v>
      </c>
      <c r="F30" s="46" t="s">
        <v>46</v>
      </c>
      <c r="G30" s="32"/>
      <c r="H30" s="33">
        <f t="shared" si="3"/>
        <v>0</v>
      </c>
      <c r="I30" s="48"/>
      <c r="J30" s="36">
        <v>160</v>
      </c>
      <c r="K30" s="37"/>
      <c r="L30" s="37"/>
      <c r="M30" s="38"/>
      <c r="N30" s="39">
        <f t="shared" si="5"/>
        <v>160</v>
      </c>
      <c r="O30" s="43"/>
      <c r="P30" s="41" t="str">
        <f t="shared" si="4"/>
        <v/>
      </c>
      <c r="Q30" s="2"/>
      <c r="R30" s="74">
        <v>49</v>
      </c>
    </row>
    <row r="31" spans="1:18" ht="30" customHeight="1">
      <c r="A31" s="42">
        <v>21</v>
      </c>
      <c r="B31" s="47"/>
      <c r="C31" s="151" t="s">
        <v>62</v>
      </c>
      <c r="D31" s="152" t="s">
        <v>63</v>
      </c>
      <c r="E31" s="153"/>
      <c r="F31" s="154"/>
      <c r="G31" s="155"/>
      <c r="H31" s="156">
        <f t="shared" si="3"/>
        <v>0</v>
      </c>
      <c r="I31" s="157"/>
      <c r="J31" s="158"/>
      <c r="K31" s="159"/>
      <c r="L31" s="159"/>
      <c r="M31" s="160"/>
      <c r="N31" s="161">
        <f t="shared" si="5"/>
        <v>0</v>
      </c>
      <c r="O31" s="162">
        <v>-13.55</v>
      </c>
      <c r="P31" s="163" t="str">
        <f t="shared" si="4"/>
        <v/>
      </c>
      <c r="Q31" s="2"/>
      <c r="R31" s="164">
        <v>-4.16</v>
      </c>
    </row>
    <row r="32" spans="1:18" ht="30" customHeight="1">
      <c r="A32" s="42">
        <v>22</v>
      </c>
      <c r="B32" s="47"/>
      <c r="C32" s="151"/>
      <c r="D32" s="152"/>
      <c r="E32" s="153"/>
      <c r="F32" s="154"/>
      <c r="G32" s="155"/>
      <c r="H32" s="156">
        <f t="shared" ref="H32" si="6">IF($D$3="si",($G$5/$G$6*G32),IF($D$3="no",G32*$G$4,0))</f>
        <v>0</v>
      </c>
      <c r="I32" s="157"/>
      <c r="J32" s="158"/>
      <c r="K32" s="159"/>
      <c r="L32" s="159"/>
      <c r="M32" s="160"/>
      <c r="N32" s="161">
        <f t="shared" ref="N32" si="7">SUM(H32:M32)</f>
        <v>0</v>
      </c>
      <c r="O32" s="162"/>
      <c r="P32" s="163" t="str">
        <f t="shared" ref="P32" si="8">IF(F32="Milano","X","")</f>
        <v/>
      </c>
      <c r="Q32" s="2"/>
      <c r="R32" s="74"/>
    </row>
    <row r="33" spans="1:16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>
      <c r="A34" s="82"/>
      <c r="B34" s="83"/>
      <c r="C34" s="84"/>
      <c r="D34" s="85"/>
      <c r="E34" s="85"/>
      <c r="F34" s="86"/>
      <c r="G34" s="87"/>
      <c r="H34" s="88"/>
      <c r="I34" s="89"/>
      <c r="J34" s="89"/>
      <c r="K34" s="89"/>
      <c r="L34" s="89"/>
      <c r="M34" s="89"/>
      <c r="N34" s="90"/>
      <c r="O34" s="91"/>
      <c r="P34" s="92"/>
    </row>
    <row r="35" spans="1:16">
      <c r="A35" s="60"/>
      <c r="B35" s="76" t="s">
        <v>41</v>
      </c>
      <c r="C35" s="76"/>
      <c r="D35" s="76"/>
      <c r="E35" s="61"/>
      <c r="F35" s="61"/>
      <c r="G35" s="76" t="s">
        <v>43</v>
      </c>
      <c r="H35" s="76"/>
      <c r="I35" s="76"/>
      <c r="J35" s="61"/>
      <c r="K35" s="61"/>
      <c r="L35" s="76" t="s">
        <v>42</v>
      </c>
      <c r="M35" s="76"/>
      <c r="N35" s="76"/>
      <c r="O35" s="61"/>
      <c r="P35" s="92"/>
    </row>
    <row r="36" spans="1:16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92"/>
    </row>
    <row r="37" spans="1:16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4 C12:C32">
      <formula1>1</formula1>
      <formula2>0</formula2>
    </dataValidation>
    <dataValidation type="date" operator="greaterThanOrEqual" showErrorMessage="1" errorTitle="Data" error="Inserire una data superiore al 1/11/2000" sqref="B34 B11:B12 B23:B32">
      <formula1>36831</formula1>
      <formula2>0</formula2>
    </dataValidation>
    <dataValidation type="textLength" operator="greaterThan" sqref="F34 F19:F20 F23:F32">
      <formula1>1</formula1>
      <formula2>0</formula2>
    </dataValidation>
    <dataValidation type="textLength" operator="greaterThan" allowBlank="1" showErrorMessage="1" sqref="D34:E34 E19:E21 D23:E32">
      <formula1>1</formula1>
      <formula2>0</formula2>
    </dataValidation>
    <dataValidation type="whole" operator="greaterThanOrEqual" allowBlank="1" showErrorMessage="1" errorTitle="Valore" error="Inserire un numero maggiore o uguale a 0 (zero)!" sqref="N34 N11:N32">
      <formula1>0</formula1>
      <formula2>0</formula2>
    </dataValidation>
    <dataValidation type="decimal" operator="greaterThanOrEqual" allowBlank="1" showErrorMessage="1" errorTitle="Valore" error="Inserire un numero maggiore o uguale a 0 (zero)!" sqref="H34:M34 H11:I11 J11:M12 I17:I22 J13:L22 M18:M22 H12:H32 I23:M3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Estero'!Print_Area</vt:lpstr>
      <vt:lpstr>'Nota Spese Italia'!Print_Area</vt:lpstr>
      <vt:lpstr>'Nota Spese Estero'!Print_Titles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2015-05-12T06:52:10Z</cp:lastPrinted>
  <dcterms:created xsi:type="dcterms:W3CDTF">2007-03-06T14:42:56Z</dcterms:created>
  <dcterms:modified xsi:type="dcterms:W3CDTF">2015-05-12T08:22:12Z</dcterms:modified>
</cp:coreProperties>
</file>