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xpense SGD" sheetId="1" r:id="rId1"/>
    <sheet name="Expense JPY" sheetId="8" r:id="rId2"/>
  </sheets>
  <definedNames>
    <definedName name="_xlnm.Print_Area" localSheetId="1">'Expense JPY'!$A$1:$S$24</definedName>
    <definedName name="_xlnm.Print_Area" localSheetId="0">'Expense SGD'!$A$1:$S$34</definedName>
    <definedName name="_xlnm.Print_Titles" localSheetId="1">'Expense JPY'!$7:$10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R3" i="8"/>
  <c r="R1"/>
  <c r="R5" s="1"/>
  <c r="Q5"/>
  <c r="Q3"/>
  <c r="Q1"/>
  <c r="Q5" i="1" l="1"/>
  <c r="Q3"/>
  <c r="Q1"/>
  <c r="H21" l="1"/>
  <c r="H22"/>
  <c r="H23"/>
  <c r="H24"/>
  <c r="H25"/>
  <c r="H18" i="8" l="1"/>
  <c r="N18" s="1"/>
  <c r="H17"/>
  <c r="N17" s="1"/>
  <c r="H16"/>
  <c r="N16" s="1"/>
  <c r="H15"/>
  <c r="N15" s="1"/>
  <c r="H14"/>
  <c r="N14" s="1"/>
  <c r="H13"/>
  <c r="N13" s="1"/>
  <c r="H12"/>
  <c r="H11"/>
  <c r="N11" s="1"/>
  <c r="O7"/>
  <c r="P3" s="1"/>
  <c r="M7"/>
  <c r="L7"/>
  <c r="K7"/>
  <c r="J7"/>
  <c r="I7"/>
  <c r="G7"/>
  <c r="H12" i="1"/>
  <c r="H11"/>
  <c r="N11" s="1"/>
  <c r="H7" i="8" l="1"/>
  <c r="P1" s="1"/>
  <c r="P5" s="1"/>
  <c r="N12"/>
  <c r="N7" s="1"/>
  <c r="O7" i="1"/>
  <c r="M1" i="8" l="1"/>
  <c r="H28" i="1"/>
  <c r="H27"/>
  <c r="H26"/>
  <c r="H20"/>
  <c r="H19"/>
  <c r="H18"/>
  <c r="H17"/>
  <c r="H16"/>
  <c r="H15"/>
  <c r="H14"/>
  <c r="H13"/>
  <c r="N13" s="1"/>
  <c r="P3"/>
  <c r="G7"/>
  <c r="I7"/>
  <c r="M7"/>
  <c r="L7"/>
  <c r="K7"/>
  <c r="J7"/>
  <c r="H7" l="1"/>
  <c r="P1" s="1"/>
  <c r="P5" s="1"/>
  <c r="N28"/>
  <c r="N27"/>
  <c r="N26"/>
  <c r="N25"/>
  <c r="N24"/>
  <c r="N23"/>
  <c r="N22"/>
  <c r="N21"/>
  <c r="N20"/>
  <c r="N19"/>
  <c r="N16"/>
  <c r="N15"/>
  <c r="N12"/>
  <c r="N18"/>
  <c r="N17"/>
  <c r="N14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<sst xmlns="http://schemas.openxmlformats.org/spreadsheetml/2006/main" count="153" uniqueCount="55">
  <si>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</si>
  <si>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</si>
  <si>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</si>
  <si>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</si>
  <si>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</si>
  <si>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</si>
  <si>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</si>
  <si>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</si>
  <si>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</si>
  <si>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</si>
  <si>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</si>
  <si>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</si>
  <si>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</si>
  <si>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</si>
  <si>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</si>
  <si>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</si>
  <si>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</si>
  <si>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</si>
  <si>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</si>
  <si>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</si>
  <si>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</si>
  <si>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</si>
  <si>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</si>
  <si>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</si>
  <si>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</si>
  <si>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</si>
  <si>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</si>
  <si>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</si>
  <si>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</si>
  <si>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</si>
  <si>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</si>
  <si>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</si>
  <si>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(value SGD )</t>
  </si>
  <si>
    <t>City
(City where the expense has been done)</t>
  </si>
  <si>
    <t>Fuel cost (company car)</t>
  </si>
  <si>
    <t>Car waste (company car)</t>
  </si>
  <si>
    <t>Eugene Ho</t>
  </si>
  <si>
    <t>Taxi</t>
  </si>
  <si>
    <t>Singapore</t>
  </si>
  <si>
    <t>Lunch</t>
  </si>
  <si>
    <t>Breakfast</t>
  </si>
  <si>
    <t>Parking</t>
  </si>
  <si>
    <t>Interpol</t>
  </si>
  <si>
    <t>Demo Japan</t>
  </si>
  <si>
    <t>Drinks</t>
  </si>
  <si>
    <t>Tokyo</t>
  </si>
  <si>
    <t>Snacks</t>
  </si>
  <si>
    <t>Medical</t>
  </si>
  <si>
    <t>Medical checkup</t>
  </si>
  <si>
    <t>EURO Value</t>
  </si>
  <si>
    <t>04_01</t>
  </si>
  <si>
    <t>SGD Value</t>
  </si>
  <si>
    <t>04_02</t>
  </si>
  <si>
    <t>Withdrawal</t>
  </si>
  <si>
    <t>(value JPY )</t>
  </si>
</sst>
</file>

<file path=xl/styles.xml><?xml version="1.0" encoding="utf-8"?>
<styleSheet xmlns="http://schemas.openxmlformats.org/spreadsheetml/2006/main">
  <numFmts count="10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5" xfId="0" applyNumberFormat="1" applyFont="1" applyFill="1" applyBorder="1" applyAlignment="1" applyProtection="1">
      <alignment horizontal="right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49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171" fontId="2" fillId="0" borderId="56" xfId="0" applyNumberFormat="1" applyFont="1" applyBorder="1" applyAlignment="1" applyProtection="1">
      <alignment horizontal="right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166" fontId="11" fillId="5" borderId="7" xfId="0" applyNumberFormat="1" applyFont="1" applyFill="1" applyBorder="1" applyAlignment="1" applyProtection="1">
      <alignment vertical="center"/>
    </xf>
    <xf numFmtId="173" fontId="11" fillId="0" borderId="0" xfId="0" applyNumberFormat="1" applyFont="1" applyBorder="1" applyAlignment="1" applyProtection="1">
      <alignment vertical="center"/>
    </xf>
    <xf numFmtId="172" fontId="11" fillId="0" borderId="0" xfId="0" applyNumberFormat="1" applyFont="1" applyBorder="1" applyAlignment="1" applyProtection="1">
      <alignment vertical="center"/>
    </xf>
    <xf numFmtId="4" fontId="2" fillId="0" borderId="60" xfId="0" applyNumberFormat="1" applyFont="1" applyBorder="1" applyAlignment="1" applyProtection="1">
      <alignment horizontal="center" vertical="center" wrapText="1"/>
    </xf>
    <xf numFmtId="4" fontId="2" fillId="0" borderId="61" xfId="0" applyNumberFormat="1" applyFont="1" applyBorder="1" applyAlignment="1" applyProtection="1">
      <alignment horizontal="center" vertical="center" wrapText="1"/>
    </xf>
    <xf numFmtId="4" fontId="2" fillId="0" borderId="62" xfId="0" applyNumberFormat="1" applyFont="1" applyBorder="1" applyAlignment="1" applyProtection="1">
      <alignment horizontal="center" vertical="center" wrapText="1"/>
    </xf>
    <xf numFmtId="4" fontId="1" fillId="0" borderId="58" xfId="0" applyNumberFormat="1" applyFont="1" applyBorder="1" applyAlignment="1" applyProtection="1">
      <alignment horizontal="center" vertical="center" wrapText="1"/>
    </xf>
    <xf numFmtId="4" fontId="1" fillId="0" borderId="59" xfId="0" applyNumberFormat="1" applyFont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2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0" zoomScaleSheetLayoutView="50" workbookViewId="0">
      <pane ySplit="5" topLeftCell="A6" activePane="bottomLeft" state="frozen"/>
      <selection pane="bottomLeft" activeCell="P26" sqref="P26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2" t="s">
        <v>27</v>
      </c>
      <c r="C1" s="92"/>
      <c r="D1" s="92"/>
      <c r="E1" s="93" t="s">
        <v>36</v>
      </c>
      <c r="F1" s="93"/>
      <c r="G1" s="40">
        <v>42095</v>
      </c>
      <c r="H1" s="39" t="s">
        <v>50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217.36</v>
      </c>
      <c r="Q1" s="78">
        <f>SUM(P11:P28)</f>
        <v>150.03</v>
      </c>
    </row>
    <row r="2" spans="1:19" s="8" customFormat="1" ht="35.25" customHeight="1">
      <c r="A2" s="4"/>
      <c r="B2" s="94" t="s">
        <v>5</v>
      </c>
      <c r="C2" s="94"/>
      <c r="D2" s="94"/>
      <c r="E2" s="93"/>
      <c r="F2" s="93"/>
      <c r="G2" s="9"/>
      <c r="H2" s="9"/>
      <c r="N2" s="10" t="s">
        <v>25</v>
      </c>
      <c r="O2" s="11"/>
      <c r="P2" s="12"/>
      <c r="Q2" s="78"/>
    </row>
    <row r="3" spans="1:19" s="8" customFormat="1" ht="35.25" customHeight="1">
      <c r="A3" s="4"/>
      <c r="B3" s="94" t="s">
        <v>6</v>
      </c>
      <c r="C3" s="94"/>
      <c r="D3" s="94"/>
      <c r="E3" s="93" t="s">
        <v>1</v>
      </c>
      <c r="F3" s="93"/>
      <c r="N3" s="10" t="s">
        <v>24</v>
      </c>
      <c r="O3" s="11"/>
      <c r="P3" s="12">
        <f>+O7</f>
        <v>28.2</v>
      </c>
      <c r="Q3" s="79">
        <f>SUM(P16,P18,P20,P26)</f>
        <v>19.72</v>
      </c>
      <c r="R3" s="14"/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79"/>
      <c r="R4" s="14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17</v>
      </c>
      <c r="F5" s="14"/>
      <c r="G5" s="72" t="s">
        <v>34</v>
      </c>
      <c r="H5" s="21">
        <v>1.1100000000000001</v>
      </c>
      <c r="N5" s="97" t="s">
        <v>26</v>
      </c>
      <c r="O5" s="97"/>
      <c r="P5" s="22">
        <f>P1-P2-P3</f>
        <v>189.16000000000003</v>
      </c>
      <c r="Q5" s="79">
        <f>Q1-Q3</f>
        <v>130.31</v>
      </c>
      <c r="R5" s="14"/>
    </row>
    <row r="6" spans="1:19" s="8" customFormat="1" ht="43.5" customHeight="1" thickTop="1" thickBot="1">
      <c r="A6" s="4"/>
      <c r="B6" s="23" t="s">
        <v>32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100" t="s">
        <v>9</v>
      </c>
      <c r="F7" s="101"/>
      <c r="G7" s="25">
        <f t="shared" ref="G7:O7" si="0">SUM(G11:G28)</f>
        <v>0</v>
      </c>
      <c r="H7" s="25">
        <f t="shared" si="0"/>
        <v>0</v>
      </c>
      <c r="I7" s="50">
        <f t="shared" si="0"/>
        <v>24</v>
      </c>
      <c r="J7" s="54">
        <f t="shared" si="0"/>
        <v>96.160000000000011</v>
      </c>
      <c r="K7" s="51">
        <f t="shared" si="0"/>
        <v>69</v>
      </c>
      <c r="L7" s="51">
        <f t="shared" si="0"/>
        <v>0</v>
      </c>
      <c r="M7" s="51">
        <f t="shared" si="0"/>
        <v>28.2</v>
      </c>
      <c r="N7" s="51">
        <f t="shared" si="0"/>
        <v>217.35999999999999</v>
      </c>
      <c r="O7" s="52">
        <f t="shared" si="0"/>
        <v>28.2</v>
      </c>
      <c r="P7" s="13"/>
    </row>
    <row r="8" spans="1:19" ht="36" customHeight="1" thickTop="1" thickBot="1">
      <c r="A8" s="108"/>
      <c r="B8" s="49"/>
      <c r="C8" s="110" t="s">
        <v>21</v>
      </c>
      <c r="D8" s="113" t="s">
        <v>14</v>
      </c>
      <c r="E8" s="114" t="s">
        <v>10</v>
      </c>
      <c r="F8" s="115" t="s">
        <v>33</v>
      </c>
      <c r="G8" s="104" t="s">
        <v>11</v>
      </c>
      <c r="H8" s="105" t="s">
        <v>12</v>
      </c>
      <c r="I8" s="90" t="s">
        <v>13</v>
      </c>
      <c r="J8" s="90" t="s">
        <v>15</v>
      </c>
      <c r="K8" s="90" t="s">
        <v>16</v>
      </c>
      <c r="L8" s="98" t="s">
        <v>17</v>
      </c>
      <c r="M8" s="99"/>
      <c r="N8" s="102" t="s">
        <v>19</v>
      </c>
      <c r="O8" s="88" t="s">
        <v>20</v>
      </c>
      <c r="P8" s="85" t="s">
        <v>49</v>
      </c>
      <c r="R8" s="2"/>
    </row>
    <row r="9" spans="1:19" ht="36" customHeight="1" thickTop="1" thickBot="1">
      <c r="A9" s="109"/>
      <c r="B9" s="49" t="s">
        <v>8</v>
      </c>
      <c r="C9" s="111"/>
      <c r="D9" s="114"/>
      <c r="E9" s="114"/>
      <c r="F9" s="115"/>
      <c r="G9" s="104"/>
      <c r="H9" s="106"/>
      <c r="I9" s="91" t="s">
        <v>4</v>
      </c>
      <c r="J9" s="91"/>
      <c r="K9" s="91" t="s">
        <v>3</v>
      </c>
      <c r="L9" s="90" t="s">
        <v>18</v>
      </c>
      <c r="M9" s="95" t="s">
        <v>22</v>
      </c>
      <c r="N9" s="103"/>
      <c r="O9" s="89"/>
      <c r="P9" s="86"/>
      <c r="R9" s="2"/>
    </row>
    <row r="10" spans="1:19" ht="37.5" customHeight="1" thickTop="1" thickBot="1">
      <c r="A10" s="109"/>
      <c r="B10" s="44"/>
      <c r="C10" s="112"/>
      <c r="D10" s="114"/>
      <c r="E10" s="114"/>
      <c r="F10" s="115"/>
      <c r="G10" s="26" t="s">
        <v>0</v>
      </c>
      <c r="H10" s="107"/>
      <c r="I10" s="91"/>
      <c r="J10" s="91"/>
      <c r="K10" s="91"/>
      <c r="L10" s="91"/>
      <c r="M10" s="96"/>
      <c r="N10" s="103"/>
      <c r="O10" s="89"/>
      <c r="P10" s="87"/>
      <c r="R10" s="2"/>
    </row>
    <row r="11" spans="1:19" ht="30" customHeight="1" thickTop="1">
      <c r="A11" s="27">
        <v>1</v>
      </c>
      <c r="B11" s="38">
        <v>42104</v>
      </c>
      <c r="C11" s="29" t="s">
        <v>42</v>
      </c>
      <c r="D11" s="29" t="s">
        <v>37</v>
      </c>
      <c r="E11" s="53"/>
      <c r="F11" s="53" t="s">
        <v>38</v>
      </c>
      <c r="G11" s="67"/>
      <c r="H11" s="70">
        <f>IF($E$3="si",($H$5/$H$6*G11),IF($E$3="no",G11*$H$4,0))</f>
        <v>0</v>
      </c>
      <c r="I11" s="55"/>
      <c r="J11" s="55">
        <v>11.96</v>
      </c>
      <c r="K11" s="30"/>
      <c r="L11" s="31"/>
      <c r="M11" s="32"/>
      <c r="N11" s="33">
        <f>SUM(H11:M11)</f>
        <v>11.96</v>
      </c>
      <c r="O11" s="34"/>
      <c r="P11" s="76">
        <v>8.01</v>
      </c>
      <c r="R11" s="2"/>
    </row>
    <row r="12" spans="1:19" ht="30" customHeight="1">
      <c r="A12" s="35">
        <v>2</v>
      </c>
      <c r="B12" s="38">
        <v>42107</v>
      </c>
      <c r="C12" s="29" t="s">
        <v>42</v>
      </c>
      <c r="D12" s="37" t="s">
        <v>37</v>
      </c>
      <c r="E12" s="53"/>
      <c r="F12" s="53" t="s">
        <v>38</v>
      </c>
      <c r="G12" s="68"/>
      <c r="H12" s="70">
        <f>IF($E$3="si",($H$5/$H$6*G12),IF($E$3="no",G12*$H$4,0))</f>
        <v>0</v>
      </c>
      <c r="I12" s="55"/>
      <c r="J12" s="55">
        <v>5.4</v>
      </c>
      <c r="K12" s="30"/>
      <c r="L12" s="31"/>
      <c r="M12" s="32"/>
      <c r="N12" s="33">
        <f>SUM(H12:M12)</f>
        <v>5.4</v>
      </c>
      <c r="O12" s="36"/>
      <c r="P12" s="77">
        <v>3.73</v>
      </c>
      <c r="R12" s="2"/>
    </row>
    <row r="13" spans="1:19" ht="30" customHeight="1">
      <c r="A13" s="35">
        <v>3</v>
      </c>
      <c r="B13" s="38">
        <v>42107</v>
      </c>
      <c r="C13" s="29" t="s">
        <v>42</v>
      </c>
      <c r="D13" s="29" t="s">
        <v>37</v>
      </c>
      <c r="E13" s="53"/>
      <c r="F13" s="53" t="s">
        <v>38</v>
      </c>
      <c r="G13" s="68"/>
      <c r="H13" s="70">
        <f t="shared" ref="H13:H28" si="1">IF($E$3="si",($H$5/$H$6*G13),IF($E$3="no",G13*$H$4,0))</f>
        <v>0</v>
      </c>
      <c r="I13" s="55"/>
      <c r="J13" s="55">
        <v>5.36</v>
      </c>
      <c r="K13" s="30"/>
      <c r="L13" s="31"/>
      <c r="M13" s="32"/>
      <c r="N13" s="33">
        <f>SUM(H13:M13)</f>
        <v>5.36</v>
      </c>
      <c r="O13" s="36"/>
      <c r="P13" s="77">
        <v>3.7</v>
      </c>
      <c r="R13" s="2"/>
    </row>
    <row r="14" spans="1:19" ht="30" customHeight="1">
      <c r="A14" s="35">
        <v>4</v>
      </c>
      <c r="B14" s="38">
        <v>42107</v>
      </c>
      <c r="C14" s="29" t="s">
        <v>42</v>
      </c>
      <c r="D14" s="29" t="s">
        <v>37</v>
      </c>
      <c r="E14" s="53"/>
      <c r="F14" s="53" t="s">
        <v>38</v>
      </c>
      <c r="G14" s="68"/>
      <c r="H14" s="70">
        <f t="shared" si="1"/>
        <v>0</v>
      </c>
      <c r="I14" s="55"/>
      <c r="J14" s="55">
        <v>5.7</v>
      </c>
      <c r="K14" s="30"/>
      <c r="L14" s="31"/>
      <c r="M14" s="32"/>
      <c r="N14" s="33">
        <f t="shared" ref="N14:N18" si="2">SUM(H14:M14)</f>
        <v>5.7</v>
      </c>
      <c r="O14" s="36"/>
      <c r="P14" s="77">
        <v>3.93</v>
      </c>
      <c r="R14" s="2"/>
    </row>
    <row r="15" spans="1:19" ht="30" customHeight="1">
      <c r="A15" s="35">
        <v>5</v>
      </c>
      <c r="B15" s="38">
        <v>42107</v>
      </c>
      <c r="C15" s="29" t="s">
        <v>42</v>
      </c>
      <c r="D15" s="29" t="s">
        <v>37</v>
      </c>
      <c r="E15" s="53"/>
      <c r="F15" s="53" t="s">
        <v>38</v>
      </c>
      <c r="G15" s="68"/>
      <c r="H15" s="70">
        <f t="shared" si="1"/>
        <v>0</v>
      </c>
      <c r="I15" s="55"/>
      <c r="J15" s="55">
        <v>10.64</v>
      </c>
      <c r="K15" s="30"/>
      <c r="L15" s="31"/>
      <c r="M15" s="32"/>
      <c r="N15" s="33">
        <f t="shared" si="2"/>
        <v>10.64</v>
      </c>
      <c r="O15" s="36"/>
      <c r="P15" s="77">
        <v>7.34</v>
      </c>
      <c r="R15" s="2"/>
    </row>
    <row r="16" spans="1:19" ht="30" customHeight="1">
      <c r="A16" s="35">
        <v>6</v>
      </c>
      <c r="B16" s="28">
        <v>42108</v>
      </c>
      <c r="C16" s="29" t="s">
        <v>42</v>
      </c>
      <c r="D16" s="29" t="s">
        <v>39</v>
      </c>
      <c r="E16" s="53"/>
      <c r="F16" s="53" t="s">
        <v>38</v>
      </c>
      <c r="G16" s="68"/>
      <c r="H16" s="70">
        <f t="shared" si="1"/>
        <v>0</v>
      </c>
      <c r="I16" s="55"/>
      <c r="J16" s="55"/>
      <c r="K16" s="30"/>
      <c r="L16" s="31"/>
      <c r="M16" s="32">
        <v>4</v>
      </c>
      <c r="N16" s="33">
        <f t="shared" si="2"/>
        <v>4</v>
      </c>
      <c r="O16" s="36">
        <v>4</v>
      </c>
      <c r="P16" s="77">
        <v>2.8</v>
      </c>
      <c r="R16" s="2"/>
    </row>
    <row r="17" spans="1:18" ht="30" customHeight="1">
      <c r="A17" s="35">
        <v>7</v>
      </c>
      <c r="B17" s="28">
        <v>42108</v>
      </c>
      <c r="C17" s="29" t="s">
        <v>42</v>
      </c>
      <c r="D17" s="29" t="s">
        <v>41</v>
      </c>
      <c r="E17" s="53"/>
      <c r="F17" s="53" t="s">
        <v>38</v>
      </c>
      <c r="G17" s="68"/>
      <c r="H17" s="70">
        <f t="shared" si="1"/>
        <v>0</v>
      </c>
      <c r="I17" s="55">
        <v>6</v>
      </c>
      <c r="J17" s="55"/>
      <c r="K17" s="30"/>
      <c r="L17" s="31"/>
      <c r="M17" s="32"/>
      <c r="N17" s="33">
        <f t="shared" si="2"/>
        <v>6</v>
      </c>
      <c r="O17" s="36"/>
      <c r="P17" s="77">
        <v>4.17</v>
      </c>
      <c r="R17" s="2"/>
    </row>
    <row r="18" spans="1:18" ht="30" customHeight="1">
      <c r="A18" s="35">
        <v>8</v>
      </c>
      <c r="B18" s="28">
        <v>42109</v>
      </c>
      <c r="C18" s="29" t="s">
        <v>42</v>
      </c>
      <c r="D18" s="29" t="s">
        <v>39</v>
      </c>
      <c r="E18" s="53"/>
      <c r="F18" s="53" t="s">
        <v>38</v>
      </c>
      <c r="G18" s="68"/>
      <c r="H18" s="70">
        <f t="shared" si="1"/>
        <v>0</v>
      </c>
      <c r="I18" s="55"/>
      <c r="J18" s="55"/>
      <c r="K18" s="30"/>
      <c r="L18" s="31"/>
      <c r="M18" s="31">
        <v>9</v>
      </c>
      <c r="N18" s="33">
        <f t="shared" si="2"/>
        <v>9</v>
      </c>
      <c r="O18" s="36">
        <v>9</v>
      </c>
      <c r="P18" s="76">
        <v>6.28</v>
      </c>
      <c r="R18" s="2"/>
    </row>
    <row r="19" spans="1:18" ht="30" customHeight="1">
      <c r="A19" s="35">
        <v>9</v>
      </c>
      <c r="B19" s="28">
        <v>42109</v>
      </c>
      <c r="C19" s="29" t="s">
        <v>42</v>
      </c>
      <c r="D19" s="37" t="s">
        <v>41</v>
      </c>
      <c r="E19" s="53"/>
      <c r="F19" s="53" t="s">
        <v>38</v>
      </c>
      <c r="G19" s="69"/>
      <c r="H19" s="70">
        <f t="shared" si="1"/>
        <v>0</v>
      </c>
      <c r="I19" s="55">
        <v>6</v>
      </c>
      <c r="J19" s="55"/>
      <c r="K19" s="30"/>
      <c r="L19" s="31"/>
      <c r="M19" s="31"/>
      <c r="N19" s="33">
        <f t="shared" ref="N19:N28" si="3">SUM(H19:M19)</f>
        <v>6</v>
      </c>
      <c r="O19" s="36"/>
      <c r="P19" s="76">
        <v>4.17</v>
      </c>
      <c r="R19" s="2"/>
    </row>
    <row r="20" spans="1:18" ht="30" customHeight="1">
      <c r="A20" s="35">
        <v>10</v>
      </c>
      <c r="B20" s="28">
        <v>42110</v>
      </c>
      <c r="C20" s="29" t="s">
        <v>42</v>
      </c>
      <c r="D20" s="37" t="s">
        <v>40</v>
      </c>
      <c r="E20" s="53"/>
      <c r="F20" s="53" t="s">
        <v>38</v>
      </c>
      <c r="G20" s="69"/>
      <c r="H20" s="70">
        <f t="shared" si="1"/>
        <v>0</v>
      </c>
      <c r="I20" s="55"/>
      <c r="J20" s="55"/>
      <c r="K20" s="30"/>
      <c r="L20" s="31"/>
      <c r="M20" s="31">
        <v>7</v>
      </c>
      <c r="N20" s="33">
        <f t="shared" si="3"/>
        <v>7</v>
      </c>
      <c r="O20" s="36">
        <v>7</v>
      </c>
      <c r="P20" s="76">
        <v>4.9000000000000004</v>
      </c>
      <c r="R20" s="2"/>
    </row>
    <row r="21" spans="1:18" ht="30" customHeight="1">
      <c r="A21" s="35">
        <v>11</v>
      </c>
      <c r="B21" s="28">
        <v>42110</v>
      </c>
      <c r="C21" s="29" t="s">
        <v>42</v>
      </c>
      <c r="D21" s="37" t="s">
        <v>41</v>
      </c>
      <c r="E21" s="53"/>
      <c r="F21" s="53" t="s">
        <v>38</v>
      </c>
      <c r="G21" s="69"/>
      <c r="H21" s="70">
        <f t="shared" ref="H21:H25" si="4">IF($E$3="si",($H$5/$H$6*G21),IF($E$3="no",G21*$H$4,0))</f>
        <v>0</v>
      </c>
      <c r="I21" s="55">
        <v>6</v>
      </c>
      <c r="J21" s="55"/>
      <c r="K21" s="30"/>
      <c r="L21" s="31"/>
      <c r="M21" s="31"/>
      <c r="N21" s="33">
        <f t="shared" si="3"/>
        <v>6</v>
      </c>
      <c r="O21" s="36"/>
      <c r="P21" s="76">
        <v>4.13</v>
      </c>
      <c r="R21" s="2"/>
    </row>
    <row r="22" spans="1:18" ht="30" customHeight="1">
      <c r="A22" s="35">
        <v>12</v>
      </c>
      <c r="B22" s="28">
        <v>42110</v>
      </c>
      <c r="C22" s="29" t="s">
        <v>42</v>
      </c>
      <c r="D22" s="37" t="s">
        <v>41</v>
      </c>
      <c r="E22" s="53"/>
      <c r="F22" s="53" t="s">
        <v>38</v>
      </c>
      <c r="G22" s="69"/>
      <c r="H22" s="70">
        <f t="shared" si="4"/>
        <v>0</v>
      </c>
      <c r="I22" s="55">
        <v>6</v>
      </c>
      <c r="J22" s="55"/>
      <c r="K22" s="30"/>
      <c r="L22" s="31"/>
      <c r="M22" s="31"/>
      <c r="N22" s="33">
        <f t="shared" si="3"/>
        <v>6</v>
      </c>
      <c r="O22" s="36"/>
      <c r="P22" s="76">
        <v>4.13</v>
      </c>
      <c r="R22" s="2"/>
    </row>
    <row r="23" spans="1:18" ht="30" customHeight="1">
      <c r="A23" s="35">
        <v>13</v>
      </c>
      <c r="B23" s="28">
        <v>42111</v>
      </c>
      <c r="C23" s="29" t="s">
        <v>42</v>
      </c>
      <c r="D23" s="37" t="s">
        <v>37</v>
      </c>
      <c r="E23" s="53"/>
      <c r="F23" s="53" t="s">
        <v>38</v>
      </c>
      <c r="G23" s="69"/>
      <c r="H23" s="70">
        <f t="shared" si="4"/>
        <v>0</v>
      </c>
      <c r="I23" s="55"/>
      <c r="J23" s="55">
        <v>15.6</v>
      </c>
      <c r="K23" s="30"/>
      <c r="L23" s="31"/>
      <c r="M23" s="31"/>
      <c r="N23" s="33">
        <f t="shared" si="3"/>
        <v>15.6</v>
      </c>
      <c r="O23" s="36"/>
      <c r="P23" s="76">
        <v>10.74</v>
      </c>
      <c r="R23" s="2"/>
    </row>
    <row r="24" spans="1:18" ht="30" customHeight="1">
      <c r="A24" s="35">
        <v>14</v>
      </c>
      <c r="B24" s="28">
        <v>42111</v>
      </c>
      <c r="C24" s="29" t="s">
        <v>47</v>
      </c>
      <c r="D24" s="37" t="s">
        <v>48</v>
      </c>
      <c r="E24" s="53"/>
      <c r="F24" s="53" t="s">
        <v>38</v>
      </c>
      <c r="G24" s="69"/>
      <c r="H24" s="70">
        <f t="shared" si="4"/>
        <v>0</v>
      </c>
      <c r="I24" s="55"/>
      <c r="J24" s="55"/>
      <c r="K24" s="30">
        <v>69</v>
      </c>
      <c r="L24" s="31"/>
      <c r="M24" s="31"/>
      <c r="N24" s="33">
        <f t="shared" si="3"/>
        <v>69</v>
      </c>
      <c r="O24" s="36"/>
      <c r="P24" s="76">
        <v>47.51</v>
      </c>
      <c r="R24" s="2"/>
    </row>
    <row r="25" spans="1:18" ht="30" customHeight="1">
      <c r="A25" s="35">
        <v>15</v>
      </c>
      <c r="B25" s="28">
        <v>42121</v>
      </c>
      <c r="C25" s="29" t="s">
        <v>43</v>
      </c>
      <c r="D25" s="37" t="s">
        <v>37</v>
      </c>
      <c r="E25" s="53"/>
      <c r="F25" s="53" t="s">
        <v>38</v>
      </c>
      <c r="G25" s="69"/>
      <c r="H25" s="70">
        <f t="shared" si="4"/>
        <v>0</v>
      </c>
      <c r="I25" s="55"/>
      <c r="J25" s="55">
        <v>24.05</v>
      </c>
      <c r="K25" s="30"/>
      <c r="L25" s="31"/>
      <c r="M25" s="31"/>
      <c r="N25" s="33">
        <f t="shared" si="3"/>
        <v>24.05</v>
      </c>
      <c r="O25" s="36"/>
      <c r="P25" s="76">
        <v>16.66</v>
      </c>
      <c r="R25" s="2"/>
    </row>
    <row r="26" spans="1:18" ht="30" customHeight="1">
      <c r="A26" s="35">
        <v>16</v>
      </c>
      <c r="B26" s="28">
        <v>42121</v>
      </c>
      <c r="C26" s="29" t="s">
        <v>43</v>
      </c>
      <c r="D26" s="37" t="s">
        <v>44</v>
      </c>
      <c r="E26" s="53"/>
      <c r="F26" s="53" t="s">
        <v>38</v>
      </c>
      <c r="G26" s="69"/>
      <c r="H26" s="70">
        <f t="shared" si="1"/>
        <v>0</v>
      </c>
      <c r="I26" s="55"/>
      <c r="J26" s="55"/>
      <c r="K26" s="30"/>
      <c r="L26" s="31"/>
      <c r="M26" s="31">
        <v>8.1999999999999993</v>
      </c>
      <c r="N26" s="33">
        <f t="shared" si="3"/>
        <v>8.1999999999999993</v>
      </c>
      <c r="O26" s="36">
        <v>8.1999999999999993</v>
      </c>
      <c r="P26" s="76">
        <v>5.74</v>
      </c>
      <c r="R26" s="2"/>
    </row>
    <row r="27" spans="1:18" ht="30" customHeight="1">
      <c r="A27" s="35">
        <v>17</v>
      </c>
      <c r="B27" s="28">
        <v>42123</v>
      </c>
      <c r="C27" s="29" t="s">
        <v>43</v>
      </c>
      <c r="D27" s="37" t="s">
        <v>37</v>
      </c>
      <c r="E27" s="53"/>
      <c r="F27" s="53" t="s">
        <v>38</v>
      </c>
      <c r="G27" s="69"/>
      <c r="H27" s="70">
        <f t="shared" si="1"/>
        <v>0</v>
      </c>
      <c r="I27" s="55"/>
      <c r="J27" s="55">
        <v>17.45</v>
      </c>
      <c r="K27" s="30"/>
      <c r="L27" s="31"/>
      <c r="M27" s="31"/>
      <c r="N27" s="33">
        <f t="shared" si="3"/>
        <v>17.45</v>
      </c>
      <c r="O27" s="36"/>
      <c r="P27" s="75">
        <v>12.09</v>
      </c>
      <c r="R27" s="2"/>
    </row>
    <row r="28" spans="1:18" ht="30" customHeight="1">
      <c r="A28" s="35">
        <v>18</v>
      </c>
      <c r="B28" s="28"/>
      <c r="C28" s="29"/>
      <c r="D28" s="37"/>
      <c r="E28" s="53"/>
      <c r="F28" s="53"/>
      <c r="G28" s="69"/>
      <c r="H28" s="70">
        <f t="shared" si="1"/>
        <v>0</v>
      </c>
      <c r="I28" s="55"/>
      <c r="J28" s="55"/>
      <c r="K28" s="30"/>
      <c r="L28" s="31"/>
      <c r="M28" s="31"/>
      <c r="N28" s="33">
        <f t="shared" si="3"/>
        <v>0</v>
      </c>
      <c r="O28" s="36"/>
      <c r="P28" s="75"/>
      <c r="R28" s="2"/>
    </row>
    <row r="29" spans="1:18">
      <c r="P29" s="73"/>
    </row>
    <row r="30" spans="1:18">
      <c r="A30" s="46"/>
      <c r="B30" s="47"/>
      <c r="C30" s="47"/>
      <c r="D30" s="47"/>
      <c r="E30" s="47"/>
      <c r="F30" s="47"/>
      <c r="G30" s="47"/>
      <c r="H30" s="47"/>
      <c r="I30" s="47"/>
      <c r="J30" s="71"/>
      <c r="K30" s="71"/>
      <c r="L30" s="47"/>
      <c r="M30" s="47"/>
      <c r="N30" s="47"/>
      <c r="O30" s="47"/>
      <c r="P30" s="74"/>
      <c r="Q30" s="3"/>
    </row>
    <row r="31" spans="1:18">
      <c r="A31" s="57"/>
      <c r="B31" s="58"/>
      <c r="C31" s="59"/>
      <c r="D31" s="60"/>
      <c r="E31" s="60"/>
      <c r="F31" s="61"/>
      <c r="G31" s="62"/>
      <c r="H31" s="63"/>
      <c r="I31" s="64"/>
      <c r="J31" s="71"/>
      <c r="K31" s="71"/>
      <c r="L31" s="64"/>
      <c r="M31" s="64"/>
      <c r="N31" s="65"/>
      <c r="O31" s="66"/>
      <c r="P31" s="71"/>
      <c r="Q31" s="3"/>
    </row>
    <row r="32" spans="1:18">
      <c r="A32" s="46"/>
      <c r="B32" s="56" t="s">
        <v>28</v>
      </c>
      <c r="C32" s="56"/>
      <c r="D32" s="56"/>
      <c r="E32" s="47"/>
      <c r="F32" s="47"/>
      <c r="G32" s="56" t="s">
        <v>29</v>
      </c>
      <c r="H32" s="56"/>
      <c r="I32" s="56"/>
      <c r="J32" s="71"/>
      <c r="K32" s="71"/>
      <c r="L32" s="56" t="s">
        <v>30</v>
      </c>
      <c r="M32" s="56"/>
      <c r="N32" s="56"/>
      <c r="O32" s="47"/>
      <c r="P32" s="71"/>
      <c r="Q32" s="3"/>
    </row>
    <row r="33" spans="1:17">
      <c r="A33" s="46"/>
      <c r="B33" s="47"/>
      <c r="C33" s="47"/>
      <c r="D33" s="47"/>
      <c r="E33" s="47"/>
      <c r="F33" s="47"/>
      <c r="G33" s="47"/>
      <c r="H33" s="47"/>
      <c r="I33" s="47"/>
      <c r="J33" s="71"/>
      <c r="K33" s="71"/>
      <c r="L33" s="47"/>
      <c r="M33" s="47"/>
      <c r="N33" s="47"/>
      <c r="O33" s="47"/>
      <c r="P33" s="71"/>
      <c r="Q33" s="3"/>
    </row>
    <row r="34" spans="1:17">
      <c r="A34" s="46"/>
      <c r="B34" s="47"/>
      <c r="C34" s="47"/>
      <c r="D34" s="47"/>
      <c r="E34" s="47"/>
      <c r="F34" s="47"/>
      <c r="G34" s="47"/>
      <c r="H34" s="47"/>
      <c r="I34" s="47"/>
      <c r="J34" s="71"/>
      <c r="K34" s="71"/>
      <c r="L34" s="47"/>
      <c r="M34" s="47"/>
      <c r="N34" s="47"/>
      <c r="O34" s="47"/>
      <c r="P34" s="71"/>
      <c r="Q34" s="3"/>
    </row>
  </sheetData>
  <mergeCells count="24">
    <mergeCell ref="N8:N10"/>
    <mergeCell ref="G8:G9"/>
    <mergeCell ref="H8:H10"/>
    <mergeCell ref="A8:A10"/>
    <mergeCell ref="C8:C10"/>
    <mergeCell ref="D8:D10"/>
    <mergeCell ref="E8:E10"/>
    <mergeCell ref="F8:F10"/>
    <mergeCell ref="P8:P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1 N11:N28">
      <formula1>0</formula1>
      <formula2>0</formula2>
    </dataValidation>
    <dataValidation type="decimal" operator="greaterThanOrEqual" allowBlank="1" showErrorMessage="1" errorTitle="Valore" error="Inserire un numero maggiore o uguale a 0 (zero)!" sqref="H31:M31 P11:P25 L11:M28 K17:K28 H12:J28 H11:K11">
      <formula1>0</formula1>
      <formula2>0</formula2>
    </dataValidation>
    <dataValidation type="textLength" operator="greaterThan" allowBlank="1" showErrorMessage="1" sqref="D31:E31 F19:F28">
      <formula1>1</formula1>
      <formula2>0</formula2>
    </dataValidation>
    <dataValidation type="textLength" operator="greaterThan" sqref="F31 G19:G28">
      <formula1>1</formula1>
      <formula2>0</formula2>
    </dataValidation>
    <dataValidation type="date" operator="greaterThanOrEqual" showErrorMessage="1" errorTitle="Data" error="Inserire una data superiore al 1/11/2000" sqref="B31 B11:B15">
      <formula1>36831</formula1>
      <formula2>0</formula2>
    </dataValidation>
    <dataValidation type="textLength" operator="greaterThan" allowBlank="1" sqref="C3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50" zoomScaleSheetLayoutView="50" workbookViewId="0">
      <pane ySplit="5" topLeftCell="A6" activePane="bottomLeft" state="frozen"/>
      <selection pane="bottomLeft" activeCell="Q14" sqref="Q14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2" t="s">
        <v>27</v>
      </c>
      <c r="C1" s="92"/>
      <c r="D1" s="92"/>
      <c r="E1" s="93" t="s">
        <v>36</v>
      </c>
      <c r="F1" s="93"/>
      <c r="G1" s="40">
        <v>42095</v>
      </c>
      <c r="H1" s="39" t="s">
        <v>52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25039</v>
      </c>
      <c r="Q1" s="80">
        <f>SUM(P11:P15)</f>
        <v>279.33</v>
      </c>
      <c r="R1" s="78">
        <f>SUM(Q11:Q15)</f>
        <v>187.51999999999998</v>
      </c>
    </row>
    <row r="2" spans="1:19" s="8" customFormat="1" ht="35.25" customHeight="1">
      <c r="A2" s="4"/>
      <c r="B2" s="94" t="s">
        <v>5</v>
      </c>
      <c r="C2" s="94"/>
      <c r="D2" s="94"/>
      <c r="E2" s="93"/>
      <c r="F2" s="93"/>
      <c r="G2" s="9"/>
      <c r="H2" s="9"/>
      <c r="N2" s="10" t="s">
        <v>25</v>
      </c>
      <c r="O2" s="11"/>
      <c r="P2" s="12"/>
      <c r="Q2" s="80"/>
      <c r="R2" s="78"/>
    </row>
    <row r="3" spans="1:19" s="8" customFormat="1" ht="35.25" customHeight="1">
      <c r="A3" s="4"/>
      <c r="B3" s="94" t="s">
        <v>6</v>
      </c>
      <c r="C3" s="94"/>
      <c r="D3" s="94"/>
      <c r="E3" s="93" t="s">
        <v>1</v>
      </c>
      <c r="F3" s="93"/>
      <c r="N3" s="10" t="s">
        <v>24</v>
      </c>
      <c r="O3" s="11"/>
      <c r="P3" s="12">
        <f>+O7</f>
        <v>30789</v>
      </c>
      <c r="Q3" s="81">
        <f>SUM(P12,P15:P17)</f>
        <v>343.45</v>
      </c>
      <c r="R3" s="79">
        <f>SUM(Q12,Q15:Q17)</f>
        <v>236.37</v>
      </c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81"/>
      <c r="R4" s="79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7</v>
      </c>
      <c r="F5" s="14"/>
      <c r="G5" s="72" t="s">
        <v>34</v>
      </c>
      <c r="H5" s="21">
        <v>1.1100000000000001</v>
      </c>
      <c r="N5" s="97" t="s">
        <v>26</v>
      </c>
      <c r="O5" s="97"/>
      <c r="P5" s="82">
        <f>P1-P2-P3</f>
        <v>-5750</v>
      </c>
      <c r="Q5" s="83">
        <f>Q1-Q3</f>
        <v>-64.12</v>
      </c>
      <c r="R5" s="84">
        <f>R1-R3</f>
        <v>-48.850000000000023</v>
      </c>
    </row>
    <row r="6" spans="1:19" s="8" customFormat="1" ht="43.5" customHeight="1" thickTop="1" thickBot="1">
      <c r="A6" s="4"/>
      <c r="B6" s="23" t="s">
        <v>54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100" t="s">
        <v>9</v>
      </c>
      <c r="F7" s="101"/>
      <c r="G7" s="25">
        <f t="shared" ref="G7:O7" si="0">SUM(G11:G18)</f>
        <v>0</v>
      </c>
      <c r="H7" s="25">
        <f t="shared" si="0"/>
        <v>0</v>
      </c>
      <c r="I7" s="50">
        <f t="shared" si="0"/>
        <v>0</v>
      </c>
      <c r="J7" s="54">
        <f t="shared" si="0"/>
        <v>7670</v>
      </c>
      <c r="K7" s="51">
        <f t="shared" si="0"/>
        <v>0</v>
      </c>
      <c r="L7" s="51">
        <f t="shared" si="0"/>
        <v>0</v>
      </c>
      <c r="M7" s="51">
        <f t="shared" si="0"/>
        <v>17369</v>
      </c>
      <c r="N7" s="51">
        <f t="shared" si="0"/>
        <v>25039</v>
      </c>
      <c r="O7" s="52">
        <f t="shared" si="0"/>
        <v>30789</v>
      </c>
      <c r="P7" s="13"/>
    </row>
    <row r="8" spans="1:19" ht="36" customHeight="1" thickTop="1" thickBot="1">
      <c r="A8" s="108"/>
      <c r="B8" s="49"/>
      <c r="C8" s="110" t="s">
        <v>21</v>
      </c>
      <c r="D8" s="113" t="s">
        <v>14</v>
      </c>
      <c r="E8" s="114" t="s">
        <v>10</v>
      </c>
      <c r="F8" s="115" t="s">
        <v>33</v>
      </c>
      <c r="G8" s="104" t="s">
        <v>11</v>
      </c>
      <c r="H8" s="105" t="s">
        <v>12</v>
      </c>
      <c r="I8" s="90" t="s">
        <v>13</v>
      </c>
      <c r="J8" s="90" t="s">
        <v>15</v>
      </c>
      <c r="K8" s="90" t="s">
        <v>16</v>
      </c>
      <c r="L8" s="98" t="s">
        <v>17</v>
      </c>
      <c r="M8" s="99"/>
      <c r="N8" s="102" t="s">
        <v>19</v>
      </c>
      <c r="O8" s="116" t="s">
        <v>20</v>
      </c>
      <c r="P8" s="85" t="s">
        <v>51</v>
      </c>
      <c r="Q8" s="85" t="s">
        <v>49</v>
      </c>
      <c r="R8" s="2"/>
    </row>
    <row r="9" spans="1:19" ht="36" customHeight="1" thickTop="1" thickBot="1">
      <c r="A9" s="109"/>
      <c r="B9" s="49" t="s">
        <v>8</v>
      </c>
      <c r="C9" s="111"/>
      <c r="D9" s="114"/>
      <c r="E9" s="114"/>
      <c r="F9" s="115"/>
      <c r="G9" s="104"/>
      <c r="H9" s="106"/>
      <c r="I9" s="91" t="s">
        <v>4</v>
      </c>
      <c r="J9" s="91"/>
      <c r="K9" s="91" t="s">
        <v>3</v>
      </c>
      <c r="L9" s="90" t="s">
        <v>18</v>
      </c>
      <c r="M9" s="95" t="s">
        <v>22</v>
      </c>
      <c r="N9" s="103"/>
      <c r="O9" s="117"/>
      <c r="P9" s="86"/>
      <c r="Q9" s="86"/>
      <c r="R9" s="2"/>
    </row>
    <row r="10" spans="1:19" ht="37.5" customHeight="1" thickTop="1" thickBot="1">
      <c r="A10" s="109"/>
      <c r="B10" s="44"/>
      <c r="C10" s="112"/>
      <c r="D10" s="114"/>
      <c r="E10" s="114"/>
      <c r="F10" s="115"/>
      <c r="G10" s="26" t="s">
        <v>0</v>
      </c>
      <c r="H10" s="107"/>
      <c r="I10" s="91"/>
      <c r="J10" s="91"/>
      <c r="K10" s="91"/>
      <c r="L10" s="91"/>
      <c r="M10" s="96"/>
      <c r="N10" s="103"/>
      <c r="O10" s="117"/>
      <c r="P10" s="87"/>
      <c r="Q10" s="87"/>
      <c r="R10" s="2"/>
    </row>
    <row r="11" spans="1:19" ht="30" customHeight="1" thickTop="1">
      <c r="A11" s="27">
        <v>1</v>
      </c>
      <c r="B11" s="38">
        <v>42122</v>
      </c>
      <c r="C11" s="29" t="s">
        <v>43</v>
      </c>
      <c r="D11" s="29" t="s">
        <v>37</v>
      </c>
      <c r="E11" s="53"/>
      <c r="F11" s="53" t="s">
        <v>45</v>
      </c>
      <c r="G11" s="67"/>
      <c r="H11" s="70">
        <f>IF($E$3="si",($H$5/$H$6*G11),IF($E$3="no",G11*$H$4,0))</f>
        <v>0</v>
      </c>
      <c r="I11" s="55"/>
      <c r="J11" s="55">
        <v>6940</v>
      </c>
      <c r="K11" s="30"/>
      <c r="L11" s="31"/>
      <c r="M11" s="32"/>
      <c r="N11" s="33">
        <f>SUM(H11:M11)</f>
        <v>6940</v>
      </c>
      <c r="O11" s="34"/>
      <c r="P11" s="76">
        <v>77.56</v>
      </c>
      <c r="Q11" s="76">
        <v>50.26</v>
      </c>
      <c r="R11" s="2"/>
    </row>
    <row r="12" spans="1:19" ht="30" customHeight="1">
      <c r="A12" s="35">
        <v>2</v>
      </c>
      <c r="B12" s="38">
        <v>42122</v>
      </c>
      <c r="C12" s="29" t="s">
        <v>43</v>
      </c>
      <c r="D12" s="37" t="s">
        <v>44</v>
      </c>
      <c r="E12" s="53"/>
      <c r="F12" s="53" t="s">
        <v>45</v>
      </c>
      <c r="G12" s="68"/>
      <c r="H12" s="70">
        <f>IF($E$3="si",($H$5/$H$6*G12),IF($E$3="no",G12*$H$4,0))</f>
        <v>0</v>
      </c>
      <c r="I12" s="55"/>
      <c r="J12" s="55"/>
      <c r="K12" s="30"/>
      <c r="L12" s="31"/>
      <c r="M12" s="32">
        <v>8360</v>
      </c>
      <c r="N12" s="33">
        <f>SUM(H12:M12)</f>
        <v>8360</v>
      </c>
      <c r="O12" s="36">
        <v>8360</v>
      </c>
      <c r="P12" s="77">
        <v>93.43</v>
      </c>
      <c r="Q12" s="77">
        <v>62.9</v>
      </c>
      <c r="R12" s="2"/>
    </row>
    <row r="13" spans="1:19" ht="30" customHeight="1">
      <c r="A13" s="35">
        <v>3</v>
      </c>
      <c r="B13" s="28">
        <v>42123</v>
      </c>
      <c r="C13" s="29" t="s">
        <v>43</v>
      </c>
      <c r="D13" s="29" t="s">
        <v>37</v>
      </c>
      <c r="E13" s="53"/>
      <c r="F13" s="53" t="s">
        <v>45</v>
      </c>
      <c r="G13" s="68"/>
      <c r="H13" s="70">
        <f t="shared" ref="H13:H18" si="1">IF($E$3="si",($H$5/$H$6*G13),IF($E$3="no",G13*$H$4,0))</f>
        <v>0</v>
      </c>
      <c r="I13" s="55"/>
      <c r="J13" s="55">
        <v>730</v>
      </c>
      <c r="K13" s="30"/>
      <c r="L13" s="31"/>
      <c r="M13" s="32"/>
      <c r="N13" s="33">
        <f>SUM(H13:M13)</f>
        <v>730</v>
      </c>
      <c r="O13" s="36"/>
      <c r="P13" s="77">
        <v>8.1199999999999992</v>
      </c>
      <c r="Q13" s="77">
        <v>5.74</v>
      </c>
      <c r="R13" s="2"/>
    </row>
    <row r="14" spans="1:19" ht="30" customHeight="1">
      <c r="A14" s="35">
        <v>4</v>
      </c>
      <c r="B14" s="28">
        <v>42123</v>
      </c>
      <c r="C14" s="29" t="s">
        <v>43</v>
      </c>
      <c r="D14" s="29" t="s">
        <v>37</v>
      </c>
      <c r="E14" s="53"/>
      <c r="F14" s="53" t="s">
        <v>45</v>
      </c>
      <c r="G14" s="68"/>
      <c r="H14" s="70">
        <f t="shared" si="1"/>
        <v>0</v>
      </c>
      <c r="I14" s="55"/>
      <c r="J14" s="55"/>
      <c r="K14" s="30"/>
      <c r="L14" s="31"/>
      <c r="M14" s="32">
        <v>6580</v>
      </c>
      <c r="N14" s="33">
        <f t="shared" ref="N14:N18" si="2">SUM(H14:M14)</f>
        <v>6580</v>
      </c>
      <c r="O14" s="36"/>
      <c r="P14" s="77">
        <v>73.2</v>
      </c>
      <c r="Q14" s="77">
        <v>50.12</v>
      </c>
      <c r="R14" s="2"/>
    </row>
    <row r="15" spans="1:19" ht="30" customHeight="1">
      <c r="A15" s="35">
        <v>5</v>
      </c>
      <c r="B15" s="28">
        <v>42123</v>
      </c>
      <c r="C15" s="29" t="s">
        <v>43</v>
      </c>
      <c r="D15" s="29" t="s">
        <v>46</v>
      </c>
      <c r="E15" s="53"/>
      <c r="F15" s="53" t="s">
        <v>45</v>
      </c>
      <c r="G15" s="68"/>
      <c r="H15" s="70">
        <f t="shared" si="1"/>
        <v>0</v>
      </c>
      <c r="I15" s="55"/>
      <c r="J15" s="55"/>
      <c r="K15" s="30"/>
      <c r="L15" s="31"/>
      <c r="M15" s="32">
        <v>2429</v>
      </c>
      <c r="N15" s="33">
        <f t="shared" si="2"/>
        <v>2429</v>
      </c>
      <c r="O15" s="36">
        <v>2429</v>
      </c>
      <c r="P15" s="77">
        <v>27.02</v>
      </c>
      <c r="Q15" s="77">
        <v>18.5</v>
      </c>
      <c r="R15" s="2"/>
    </row>
    <row r="16" spans="1:19" ht="30" customHeight="1">
      <c r="A16" s="35">
        <v>6</v>
      </c>
      <c r="B16" s="28">
        <v>41757</v>
      </c>
      <c r="C16" s="29" t="s">
        <v>43</v>
      </c>
      <c r="D16" s="29" t="s">
        <v>53</v>
      </c>
      <c r="E16" s="53"/>
      <c r="F16" s="53" t="s">
        <v>45</v>
      </c>
      <c r="G16" s="68"/>
      <c r="H16" s="70">
        <f t="shared" si="1"/>
        <v>0</v>
      </c>
      <c r="I16" s="55"/>
      <c r="J16" s="55"/>
      <c r="K16" s="30"/>
      <c r="L16" s="31"/>
      <c r="M16" s="32"/>
      <c r="N16" s="33">
        <f t="shared" si="2"/>
        <v>0</v>
      </c>
      <c r="O16" s="36">
        <v>10000</v>
      </c>
      <c r="P16" s="77">
        <v>111.76</v>
      </c>
      <c r="Q16" s="77">
        <v>77.33</v>
      </c>
      <c r="R16" s="2"/>
    </row>
    <row r="17" spans="1:18" ht="30" customHeight="1">
      <c r="A17" s="35">
        <v>7</v>
      </c>
      <c r="B17" s="28">
        <v>42123</v>
      </c>
      <c r="C17" s="29" t="s">
        <v>43</v>
      </c>
      <c r="D17" s="29" t="s">
        <v>53</v>
      </c>
      <c r="E17" s="53"/>
      <c r="F17" s="53" t="s">
        <v>45</v>
      </c>
      <c r="G17" s="68"/>
      <c r="H17" s="70">
        <f t="shared" si="1"/>
        <v>0</v>
      </c>
      <c r="I17" s="55"/>
      <c r="J17" s="55"/>
      <c r="K17" s="30"/>
      <c r="L17" s="31"/>
      <c r="M17" s="32"/>
      <c r="N17" s="33">
        <f t="shared" si="2"/>
        <v>0</v>
      </c>
      <c r="O17" s="36">
        <v>10000</v>
      </c>
      <c r="P17" s="77">
        <v>111.24</v>
      </c>
      <c r="Q17" s="77">
        <v>77.64</v>
      </c>
      <c r="R17" s="2"/>
    </row>
    <row r="18" spans="1:18" ht="30" customHeight="1">
      <c r="A18" s="35">
        <v>8</v>
      </c>
      <c r="B18" s="28"/>
      <c r="C18" s="29"/>
      <c r="D18" s="29"/>
      <c r="E18" s="53"/>
      <c r="F18" s="53"/>
      <c r="G18" s="68"/>
      <c r="H18" s="70">
        <f t="shared" si="1"/>
        <v>0</v>
      </c>
      <c r="I18" s="55"/>
      <c r="J18" s="55"/>
      <c r="K18" s="30"/>
      <c r="L18" s="31"/>
      <c r="M18" s="31"/>
      <c r="N18" s="33">
        <f t="shared" si="2"/>
        <v>0</v>
      </c>
      <c r="O18" s="36"/>
      <c r="P18" s="76"/>
      <c r="Q18" s="76"/>
      <c r="R18" s="2"/>
    </row>
    <row r="19" spans="1:18">
      <c r="P19" s="73"/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71"/>
      <c r="K20" s="71"/>
      <c r="L20" s="47"/>
      <c r="M20" s="47"/>
      <c r="N20" s="47"/>
      <c r="O20" s="47"/>
      <c r="P20" s="74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71"/>
      <c r="K21" s="71"/>
      <c r="L21" s="64"/>
      <c r="M21" s="64"/>
      <c r="N21" s="65"/>
      <c r="O21" s="66"/>
      <c r="P21" s="71"/>
      <c r="Q21" s="3"/>
    </row>
    <row r="22" spans="1:18">
      <c r="A22" s="46"/>
      <c r="B22" s="56" t="s">
        <v>28</v>
      </c>
      <c r="C22" s="56"/>
      <c r="D22" s="56"/>
      <c r="E22" s="47"/>
      <c r="F22" s="47"/>
      <c r="G22" s="56" t="s">
        <v>29</v>
      </c>
      <c r="H22" s="56"/>
      <c r="I22" s="56"/>
      <c r="J22" s="71"/>
      <c r="K22" s="71"/>
      <c r="L22" s="56" t="s">
        <v>30</v>
      </c>
      <c r="M22" s="56"/>
      <c r="N22" s="56"/>
      <c r="O22" s="47"/>
      <c r="P22" s="71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71"/>
      <c r="K23" s="71"/>
      <c r="L23" s="47"/>
      <c r="M23" s="47"/>
      <c r="N23" s="47"/>
      <c r="O23" s="47"/>
      <c r="P23" s="71"/>
      <c r="Q23" s="3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71"/>
      <c r="K24" s="71"/>
      <c r="L24" s="47"/>
      <c r="M24" s="47"/>
      <c r="N24" s="47"/>
      <c r="O24" s="47"/>
      <c r="P24" s="71"/>
      <c r="Q24" s="3"/>
    </row>
  </sheetData>
  <mergeCells count="25"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G8:G9"/>
    <mergeCell ref="H8:H10"/>
    <mergeCell ref="I8:I10"/>
    <mergeCell ref="J8:J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P11:Q18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SGD</vt:lpstr>
      <vt:lpstr>Expense JPY</vt:lpstr>
      <vt:lpstr>'Expense JPY'!Print_Area</vt:lpstr>
      <vt:lpstr>'Expense SGD'!Print_Area</vt:lpstr>
      <vt:lpstr>'Expense JPY'!Print_Titles</vt:lpstr>
      <vt:lpstr>'Expense SGD'!Print_Titles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2015-06-09T14:02:18Z</cp:lastPrinted>
  <dcterms:created xsi:type="dcterms:W3CDTF">2007-03-06T14:42:56Z</dcterms:created>
  <dcterms:modified xsi:type="dcterms:W3CDTF">2015-06-09T14:02:25Z</dcterms:modified>
</cp:coreProperties>
</file>