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 activeTab="1"/>
  </bookViews>
  <sheets>
    <sheet name="EUR" sheetId="1" r:id="rId1"/>
    <sheet name="SDG" sheetId="2" r:id="rId2"/>
  </sheets>
  <definedNames>
    <definedName name="_xlnm.Print_Area" localSheetId="0">EUR!$A$1:$S$24</definedName>
    <definedName name="_xlnm.Print_Area" localSheetId="1">SDG!$A$1:$R$33</definedName>
    <definedName name="_xlnm.Print_Titles" localSheetId="0">EUR!$7:$10</definedName>
    <definedName name="_xlnm.Print_Titles" localSheetId="1">SDG!$1:$10</definedName>
  </definedNames>
  <calcPr calcId="125725"/>
</workbook>
</file>

<file path=xl/calcChain.xml><?xml version="1.0" encoding="utf-8"?>
<calcChain xmlns="http://schemas.openxmlformats.org/spreadsheetml/2006/main">
  <c r="R5" i="2"/>
  <c r="R3"/>
  <c r="R1"/>
  <c r="R18"/>
  <c r="R17"/>
  <c r="R15"/>
  <c r="R20"/>
  <c r="R16"/>
  <c r="R14"/>
  <c r="R19"/>
  <c r="R13"/>
  <c r="R12"/>
  <c r="R11"/>
  <c r="P27"/>
  <c r="N27"/>
  <c r="H27"/>
  <c r="P26"/>
  <c r="N26"/>
  <c r="H26"/>
  <c r="P25"/>
  <c r="H25"/>
  <c r="N25" s="1"/>
  <c r="P24"/>
  <c r="N24"/>
  <c r="P23"/>
  <c r="N23"/>
  <c r="P22"/>
  <c r="N22"/>
  <c r="P21"/>
  <c r="N21"/>
  <c r="P18" i="1"/>
  <c r="H18"/>
  <c r="N18" s="1"/>
  <c r="P17"/>
  <c r="N17"/>
  <c r="H17"/>
  <c r="H13" l="1"/>
  <c r="H14"/>
  <c r="H15"/>
  <c r="H16"/>
  <c r="P28" i="2" l="1"/>
  <c r="N28"/>
  <c r="H28"/>
  <c r="H7"/>
  <c r="P20"/>
  <c r="N20"/>
  <c r="P19"/>
  <c r="N19"/>
  <c r="P18"/>
  <c r="N18"/>
  <c r="P17"/>
  <c r="N17"/>
  <c r="P16"/>
  <c r="N16"/>
  <c r="P15"/>
  <c r="N15"/>
  <c r="P14"/>
  <c r="N14"/>
  <c r="P13"/>
  <c r="N13"/>
  <c r="N12"/>
  <c r="N11"/>
  <c r="O7"/>
  <c r="P3" s="1"/>
  <c r="M7"/>
  <c r="L7"/>
  <c r="K7"/>
  <c r="J7"/>
  <c r="I7"/>
  <c r="G7"/>
  <c r="P16" i="1"/>
  <c r="N16"/>
  <c r="P15"/>
  <c r="N15"/>
  <c r="P14"/>
  <c r="N14"/>
  <c r="P13"/>
  <c r="N13"/>
  <c r="P12"/>
  <c r="N12"/>
  <c r="H12"/>
  <c r="P11"/>
  <c r="N11"/>
  <c r="H11"/>
  <c r="O7"/>
  <c r="P3" s="1"/>
  <c r="M7"/>
  <c r="L7"/>
  <c r="K7"/>
  <c r="J7"/>
  <c r="I7"/>
  <c r="G7"/>
  <c r="N7" i="2" l="1"/>
  <c r="P7" s="1"/>
  <c r="P1"/>
  <c r="P5" s="1"/>
  <c r="H7" i="1"/>
  <c r="P1" s="1"/>
  <c r="P5" s="1"/>
  <c r="N7"/>
  <c r="P7" s="1"/>
  <c r="M1" i="2" l="1"/>
  <c r="M1" i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<sst xmlns="http://schemas.openxmlformats.org/spreadsheetml/2006/main" count="184" uniqueCount="64">
  <si>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</si>
  <si>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</si>
  <si>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</si>
  <si>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</si>
  <si>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</si>
  <si>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</si>
  <si>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</si>
  <si>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</si>
  <si>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</si>
  <si>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</si>
  <si>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</si>
  <si>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</si>
  <si>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</si>
  <si>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</si>
  <si>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</si>
  <si>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</si>
  <si>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</si>
  <si>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</si>
  <si>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</si>
  <si>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</si>
  <si>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</si>
  <si>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</si>
  <si>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</si>
  <si>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</si>
  <si>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</si>
  <si>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</si>
  <si>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</si>
  <si>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</si>
  <si>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</si>
  <si>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</si>
  <si>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</si>
  <si>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</si>
  <si>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</si>
  <si>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</si>
  <si>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</si>
  <si>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</si>
  <si>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</si>
  <si>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</si>
  <si>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</si>
  <si>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Alessandro Scarafile</t>
  </si>
  <si>
    <t>Daniele Milan</t>
  </si>
  <si>
    <t>Autostrada</t>
  </si>
  <si>
    <t>Chilometri</t>
  </si>
  <si>
    <t>Varese</t>
  </si>
  <si>
    <t>Aeroporto Malpensa (andata)</t>
  </si>
  <si>
    <t>Aeroporto Malpensa (ritorno)</t>
  </si>
  <si>
    <t>Aeroporto Malpensa</t>
  </si>
  <si>
    <t>Parcheggio</t>
  </si>
  <si>
    <t>Hotel</t>
  </si>
  <si>
    <t>-</t>
  </si>
  <si>
    <t>SPESE ESTERO</t>
  </si>
  <si>
    <t>Paese</t>
  </si>
  <si>
    <t>Valuta</t>
  </si>
  <si>
    <t>SPESE VITTO / ALLOGGIO</t>
  </si>
  <si>
    <t>Controvalore € Carta Credito</t>
  </si>
  <si>
    <t>Food</t>
  </si>
  <si>
    <t>03_01</t>
  </si>
  <si>
    <t>Exhibition GSA 2015</t>
  </si>
  <si>
    <t>Singapore</t>
  </si>
  <si>
    <t>SGD</t>
  </si>
  <si>
    <t>03_02</t>
  </si>
  <si>
    <t>Taxi</t>
  </si>
  <si>
    <t>Electronic</t>
  </si>
  <si>
    <t>(importi in Valuta SGD)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</si>
</sst>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3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4" fontId="1" fillId="9" borderId="0" xfId="0" applyNumberFormat="1" applyFont="1" applyFill="1" applyAlignment="1" applyProtection="1">
      <alignment vertical="center"/>
    </xf>
    <xf numFmtId="171" fontId="1" fillId="0" borderId="17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71" fontId="1" fillId="0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Fill="1" applyBorder="1" applyAlignment="1" applyProtection="1">
      <alignment horizontal="right" vertical="center"/>
      <protection locked="0"/>
    </xf>
    <xf numFmtId="171" fontId="1" fillId="0" borderId="15" xfId="0" applyNumberFormat="1" applyFont="1" applyFill="1" applyBorder="1" applyAlignment="1" applyProtection="1">
      <alignment horizontal="right" vertical="center"/>
      <protection locked="0"/>
    </xf>
    <xf numFmtId="171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57" xfId="0" applyFont="1" applyFill="1" applyBorder="1" applyAlignment="1" applyProtection="1">
      <alignment horizontal="right" vertical="center"/>
      <protection locked="0"/>
    </xf>
    <xf numFmtId="0" fontId="1" fillId="0" borderId="23" xfId="0" applyFont="1" applyBorder="1" applyAlignment="1" applyProtection="1">
      <alignment horizontal="right" vertical="center"/>
      <protection locked="0"/>
    </xf>
    <xf numFmtId="0" fontId="1" fillId="0" borderId="23" xfId="0" applyFont="1" applyFill="1" applyBorder="1" applyAlignment="1" applyProtection="1">
      <alignment horizontal="right" vertical="center"/>
      <protection locked="0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171" fontId="1" fillId="0" borderId="75" xfId="0" applyNumberFormat="1" applyFont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38" fontId="1" fillId="0" borderId="77" xfId="0" applyNumberFormat="1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vertical="center"/>
    </xf>
    <xf numFmtId="0" fontId="2" fillId="9" borderId="0" xfId="0" applyFont="1" applyFill="1" applyBorder="1" applyAlignment="1" applyProtection="1">
      <alignment vertical="center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70" xfId="0" applyFont="1" applyBorder="1" applyAlignment="1" applyProtection="1">
      <alignment horizontal="center" vertical="center" wrapText="1"/>
    </xf>
    <xf numFmtId="0" fontId="2" fillId="0" borderId="73" xfId="0" applyFont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2" fontId="2" fillId="0" borderId="76" xfId="0" applyNumberFormat="1" applyFont="1" applyBorder="1" applyAlignment="1" applyProtection="1">
      <alignment horizontal="right" vertical="center" wrapText="1"/>
    </xf>
    <xf numFmtId="2" fontId="2" fillId="0" borderId="76" xfId="0" applyNumberFormat="1" applyFont="1" applyBorder="1" applyAlignment="1" applyProtection="1">
      <alignment vertical="center"/>
    </xf>
    <xf numFmtId="2" fontId="2" fillId="0" borderId="76" xfId="0" applyNumberFormat="1" applyFont="1" applyBorder="1" applyAlignment="1" applyProtection="1">
      <alignment horizontal="right" vertical="center"/>
    </xf>
    <xf numFmtId="173" fontId="2" fillId="0" borderId="0" xfId="0" applyNumberFormat="1" applyFont="1" applyAlignment="1" applyProtection="1">
      <alignment vertical="center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view="pageBreakPreview" zoomScale="50" zoomScaleSheetLayoutView="50" workbookViewId="0">
      <pane ySplit="5" topLeftCell="A6" activePane="bottomLeft" state="frozen"/>
      <selection pane="bottomLeft" activeCell="M16" sqref="M16:M17"/>
    </sheetView>
  </sheetViews>
  <sheetFormatPr defaultColWidth="9.140625" defaultRowHeight="18.75"/>
  <cols>
    <col min="1" max="1" width="6.7109375" style="1" customWidth="1"/>
    <col min="2" max="2" width="30.42578125" style="2" bestFit="1" customWidth="1"/>
    <col min="3" max="3" width="36.7109375" style="2" bestFit="1" customWidth="1"/>
    <col min="4" max="4" width="49.28515625" style="2" bestFit="1" customWidth="1"/>
    <col min="5" max="5" width="41" style="2" bestFit="1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8" t="s">
        <v>0</v>
      </c>
      <c r="C1" s="118"/>
      <c r="D1" s="118"/>
      <c r="E1" s="119" t="s">
        <v>39</v>
      </c>
      <c r="F1" s="119"/>
      <c r="G1" s="44">
        <v>42064</v>
      </c>
      <c r="H1" s="43" t="s">
        <v>56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295.33429999999998</v>
      </c>
      <c r="Q1" s="3" t="s">
        <v>27</v>
      </c>
    </row>
    <row r="2" spans="1:19" s="8" customFormat="1" ht="35.25" customHeight="1">
      <c r="A2" s="4"/>
      <c r="B2" s="120" t="s">
        <v>2</v>
      </c>
      <c r="C2" s="120"/>
      <c r="D2" s="120"/>
      <c r="E2" s="119" t="s">
        <v>40</v>
      </c>
      <c r="F2" s="119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20" t="s">
        <v>25</v>
      </c>
      <c r="C3" s="120"/>
      <c r="D3" s="120"/>
      <c r="E3" s="119" t="s">
        <v>26</v>
      </c>
      <c r="F3" s="119"/>
      <c r="N3" s="10" t="s">
        <v>4</v>
      </c>
      <c r="O3" s="11"/>
      <c r="P3" s="12">
        <f>+O7</f>
        <v>13.1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0.53596999999999995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2"/>
      <c r="D5" s="20"/>
      <c r="E5" s="49">
        <v>3</v>
      </c>
      <c r="F5" s="14"/>
      <c r="G5" s="10" t="s">
        <v>7</v>
      </c>
      <c r="H5" s="21">
        <v>0</v>
      </c>
      <c r="N5" s="123" t="s">
        <v>8</v>
      </c>
      <c r="O5" s="123"/>
      <c r="P5" s="22">
        <f>P1-P2-P3-P4</f>
        <v>282.23429999999996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11.5</v>
      </c>
      <c r="R6" s="13"/>
      <c r="S6" s="14"/>
    </row>
    <row r="7" spans="1:19" s="8" customFormat="1" ht="27" customHeight="1" thickBot="1">
      <c r="A7" s="45"/>
      <c r="B7" s="46"/>
      <c r="C7" s="46"/>
      <c r="D7" s="47" t="s">
        <v>28</v>
      </c>
      <c r="E7" s="126" t="s">
        <v>11</v>
      </c>
      <c r="F7" s="127"/>
      <c r="G7" s="25">
        <f>SUM(G11:G18)</f>
        <v>190</v>
      </c>
      <c r="H7" s="25">
        <f>SUM(H11:H18)</f>
        <v>101.83429999999998</v>
      </c>
      <c r="I7" s="54">
        <f>SUM(I11:I18)</f>
        <v>172.1</v>
      </c>
      <c r="J7" s="58">
        <f>SUM(J11:J18)</f>
        <v>0</v>
      </c>
      <c r="K7" s="55">
        <f>SUM(K11:K18)</f>
        <v>0</v>
      </c>
      <c r="L7" s="55">
        <f>SUM(L11:L18)</f>
        <v>0</v>
      </c>
      <c r="M7" s="55">
        <f>SUM(M11:M18)</f>
        <v>21.4</v>
      </c>
      <c r="N7" s="55">
        <f>SUM(N11:N18)</f>
        <v>295.33430000000004</v>
      </c>
      <c r="O7" s="56">
        <f>SUM(O11:O18)</f>
        <v>13.1</v>
      </c>
      <c r="P7" s="13">
        <f>+N7-SUM(I7:M7)</f>
        <v>101.83430000000004</v>
      </c>
    </row>
    <row r="8" spans="1:19" ht="36" customHeight="1" thickTop="1" thickBot="1">
      <c r="A8" s="104"/>
      <c r="B8" s="53"/>
      <c r="C8" s="106" t="s">
        <v>13</v>
      </c>
      <c r="D8" s="108" t="s">
        <v>24</v>
      </c>
      <c r="E8" s="107" t="s">
        <v>14</v>
      </c>
      <c r="F8" s="109" t="s">
        <v>30</v>
      </c>
      <c r="G8" s="110" t="s">
        <v>15</v>
      </c>
      <c r="H8" s="111" t="s">
        <v>16</v>
      </c>
      <c r="I8" s="116" t="s">
        <v>33</v>
      </c>
      <c r="J8" s="116" t="s">
        <v>35</v>
      </c>
      <c r="K8" s="116" t="s">
        <v>34</v>
      </c>
      <c r="L8" s="124" t="s">
        <v>31</v>
      </c>
      <c r="M8" s="125"/>
      <c r="N8" s="102" t="s">
        <v>17</v>
      </c>
      <c r="O8" s="114" t="s">
        <v>18</v>
      </c>
      <c r="P8" s="101" t="s">
        <v>19</v>
      </c>
      <c r="R8" s="2"/>
    </row>
    <row r="9" spans="1:19" ht="36" customHeight="1" thickTop="1" thickBot="1">
      <c r="A9" s="105"/>
      <c r="B9" s="53" t="s">
        <v>12</v>
      </c>
      <c r="C9" s="107"/>
      <c r="D9" s="107"/>
      <c r="E9" s="107"/>
      <c r="F9" s="109"/>
      <c r="G9" s="110"/>
      <c r="H9" s="112"/>
      <c r="I9" s="117" t="s">
        <v>33</v>
      </c>
      <c r="J9" s="117"/>
      <c r="K9" s="117" t="s">
        <v>32</v>
      </c>
      <c r="L9" s="128" t="s">
        <v>22</v>
      </c>
      <c r="M9" s="121" t="s">
        <v>23</v>
      </c>
      <c r="N9" s="103"/>
      <c r="O9" s="115"/>
      <c r="P9" s="101"/>
      <c r="R9" s="2"/>
    </row>
    <row r="10" spans="1:19" ht="37.5" customHeight="1" thickTop="1" thickBot="1">
      <c r="A10" s="105"/>
      <c r="B10" s="48"/>
      <c r="C10" s="107"/>
      <c r="D10" s="107"/>
      <c r="E10" s="107"/>
      <c r="F10" s="109"/>
      <c r="G10" s="26" t="s">
        <v>20</v>
      </c>
      <c r="H10" s="113"/>
      <c r="I10" s="117"/>
      <c r="J10" s="117"/>
      <c r="K10" s="117"/>
      <c r="L10" s="129"/>
      <c r="M10" s="122"/>
      <c r="N10" s="103"/>
      <c r="O10" s="115"/>
      <c r="P10" s="101"/>
      <c r="R10" s="2"/>
    </row>
    <row r="11" spans="1:19" ht="30" customHeight="1" thickTop="1">
      <c r="A11" s="27">
        <v>1</v>
      </c>
      <c r="B11" s="40">
        <v>42064</v>
      </c>
      <c r="C11" s="29" t="s">
        <v>57</v>
      </c>
      <c r="D11" s="29" t="s">
        <v>41</v>
      </c>
      <c r="E11" s="72" t="s">
        <v>44</v>
      </c>
      <c r="F11" s="57" t="s">
        <v>43</v>
      </c>
      <c r="G11" s="77"/>
      <c r="H11" s="73">
        <f t="shared" ref="H11:H16" si="0">IF($E$3="si",($H$5/$H$6*G11),IF($E$3="no",G11*$H$4,0))</f>
        <v>0</v>
      </c>
      <c r="I11" s="71">
        <v>5.7</v>
      </c>
      <c r="J11" s="71"/>
      <c r="K11" s="74"/>
      <c r="L11" s="75"/>
      <c r="M11" s="76"/>
      <c r="N11" s="35">
        <f t="shared" ref="N11:N16" si="1">SUM(H11:M11)</f>
        <v>5.7</v>
      </c>
      <c r="O11" s="36"/>
      <c r="P11" s="37" t="str">
        <f>IF($F11="Milano","X","")</f>
        <v/>
      </c>
      <c r="R11" s="2"/>
    </row>
    <row r="12" spans="1:19" ht="30" customHeight="1">
      <c r="A12" s="38">
        <v>2</v>
      </c>
      <c r="B12" s="40">
        <v>42070</v>
      </c>
      <c r="C12" s="29" t="s">
        <v>57</v>
      </c>
      <c r="D12" s="29" t="s">
        <v>41</v>
      </c>
      <c r="E12" s="57" t="s">
        <v>45</v>
      </c>
      <c r="F12" s="57" t="s">
        <v>43</v>
      </c>
      <c r="G12" s="78"/>
      <c r="H12" s="73">
        <f t="shared" si="0"/>
        <v>0</v>
      </c>
      <c r="I12" s="71">
        <v>5.4</v>
      </c>
      <c r="J12" s="71"/>
      <c r="K12" s="74"/>
      <c r="L12" s="75"/>
      <c r="M12" s="76"/>
      <c r="N12" s="35">
        <f t="shared" si="1"/>
        <v>5.4</v>
      </c>
      <c r="O12" s="39"/>
      <c r="P12" s="37" t="str">
        <f t="shared" ref="P12:P18" si="2">IF($F12="Milano","X","")</f>
        <v/>
      </c>
      <c r="R12" s="2"/>
    </row>
    <row r="13" spans="1:19" ht="30" customHeight="1">
      <c r="A13" s="38">
        <v>3</v>
      </c>
      <c r="B13" s="40">
        <v>42064</v>
      </c>
      <c r="C13" s="29" t="s">
        <v>57</v>
      </c>
      <c r="D13" s="29" t="s">
        <v>42</v>
      </c>
      <c r="E13" s="57" t="s">
        <v>44</v>
      </c>
      <c r="F13" s="57" t="s">
        <v>43</v>
      </c>
      <c r="G13" s="78">
        <v>95</v>
      </c>
      <c r="H13" s="73">
        <f t="shared" si="0"/>
        <v>50.917149999999992</v>
      </c>
      <c r="I13" s="71"/>
      <c r="J13" s="71"/>
      <c r="K13" s="74"/>
      <c r="L13" s="75"/>
      <c r="M13" s="76"/>
      <c r="N13" s="35">
        <f t="shared" si="1"/>
        <v>50.917149999999992</v>
      </c>
      <c r="O13" s="39"/>
      <c r="P13" s="37" t="str">
        <f t="shared" si="2"/>
        <v/>
      </c>
      <c r="R13" s="2"/>
    </row>
    <row r="14" spans="1:19" ht="30" customHeight="1">
      <c r="A14" s="38">
        <v>4</v>
      </c>
      <c r="B14" s="40">
        <v>42070</v>
      </c>
      <c r="C14" s="29" t="s">
        <v>57</v>
      </c>
      <c r="D14" s="29" t="s">
        <v>42</v>
      </c>
      <c r="E14" s="57" t="s">
        <v>45</v>
      </c>
      <c r="F14" s="57" t="s">
        <v>43</v>
      </c>
      <c r="G14" s="79">
        <v>95</v>
      </c>
      <c r="H14" s="73">
        <f t="shared" si="0"/>
        <v>50.917149999999992</v>
      </c>
      <c r="I14" s="71"/>
      <c r="J14" s="71"/>
      <c r="K14" s="74"/>
      <c r="L14" s="75"/>
      <c r="M14" s="76"/>
      <c r="N14" s="35">
        <f t="shared" si="1"/>
        <v>50.917149999999992</v>
      </c>
      <c r="O14" s="39"/>
      <c r="P14" s="37" t="str">
        <f t="shared" si="2"/>
        <v/>
      </c>
      <c r="R14" s="2"/>
    </row>
    <row r="15" spans="1:19" ht="30" customHeight="1">
      <c r="A15" s="38">
        <v>5</v>
      </c>
      <c r="B15" s="40">
        <v>42070</v>
      </c>
      <c r="C15" s="29" t="s">
        <v>57</v>
      </c>
      <c r="D15" s="29" t="s">
        <v>47</v>
      </c>
      <c r="E15" s="57" t="s">
        <v>46</v>
      </c>
      <c r="F15" s="57" t="s">
        <v>43</v>
      </c>
      <c r="G15" s="78"/>
      <c r="H15" s="73">
        <f t="shared" si="0"/>
        <v>0</v>
      </c>
      <c r="I15" s="71">
        <v>161</v>
      </c>
      <c r="J15" s="71"/>
      <c r="K15" s="74"/>
      <c r="L15" s="75"/>
      <c r="M15" s="76"/>
      <c r="N15" s="35">
        <f t="shared" si="1"/>
        <v>161</v>
      </c>
      <c r="O15" s="39"/>
      <c r="P15" s="37" t="str">
        <f t="shared" si="2"/>
        <v/>
      </c>
      <c r="R15" s="2"/>
    </row>
    <row r="16" spans="1:19" ht="30" customHeight="1">
      <c r="A16" s="38">
        <v>6</v>
      </c>
      <c r="B16" s="40">
        <v>42064</v>
      </c>
      <c r="C16" s="29" t="s">
        <v>57</v>
      </c>
      <c r="D16" s="29" t="s">
        <v>55</v>
      </c>
      <c r="E16" s="57" t="s">
        <v>46</v>
      </c>
      <c r="F16" s="57" t="s">
        <v>43</v>
      </c>
      <c r="G16" s="78"/>
      <c r="H16" s="73">
        <f t="shared" si="0"/>
        <v>0</v>
      </c>
      <c r="I16" s="71"/>
      <c r="J16" s="71"/>
      <c r="K16" s="74"/>
      <c r="L16" s="75"/>
      <c r="M16" s="76">
        <v>8.3000000000000007</v>
      </c>
      <c r="N16" s="35">
        <f t="shared" si="1"/>
        <v>8.3000000000000007</v>
      </c>
      <c r="O16" s="39"/>
      <c r="P16" s="37" t="str">
        <f t="shared" si="2"/>
        <v/>
      </c>
      <c r="R16" s="2"/>
    </row>
    <row r="17" spans="1:18" ht="30" customHeight="1">
      <c r="A17" s="38">
        <v>7</v>
      </c>
      <c r="B17" s="40">
        <v>42064</v>
      </c>
      <c r="C17" s="29" t="s">
        <v>57</v>
      </c>
      <c r="D17" s="29" t="s">
        <v>55</v>
      </c>
      <c r="E17" s="57" t="s">
        <v>46</v>
      </c>
      <c r="F17" s="57" t="s">
        <v>43</v>
      </c>
      <c r="G17" s="78"/>
      <c r="H17" s="73">
        <f t="shared" ref="H17:H18" si="3">IF($E$3="si",($H$5/$H$6*G17),IF($E$3="no",G17*$H$4,0))</f>
        <v>0</v>
      </c>
      <c r="I17" s="71"/>
      <c r="J17" s="71"/>
      <c r="K17" s="74"/>
      <c r="L17" s="75"/>
      <c r="M17" s="75">
        <v>13.1</v>
      </c>
      <c r="N17" s="35">
        <f>SUM(H17:M17)</f>
        <v>13.1</v>
      </c>
      <c r="O17" s="39">
        <v>13.1</v>
      </c>
      <c r="P17" s="37" t="str">
        <f t="shared" si="2"/>
        <v/>
      </c>
      <c r="R17" s="2"/>
    </row>
    <row r="18" spans="1:18" ht="30" customHeight="1">
      <c r="A18" s="38">
        <v>8</v>
      </c>
      <c r="B18" s="40"/>
      <c r="C18" s="29"/>
      <c r="D18" s="29"/>
      <c r="E18" s="72"/>
      <c r="F18" s="57"/>
      <c r="G18" s="78"/>
      <c r="H18" s="73">
        <f t="shared" si="3"/>
        <v>0</v>
      </c>
      <c r="I18" s="71"/>
      <c r="J18" s="71"/>
      <c r="K18" s="74"/>
      <c r="L18" s="75"/>
      <c r="M18" s="75"/>
      <c r="N18" s="35">
        <f t="shared" ref="N18" si="4">SUM(H18:M18)</f>
        <v>0</v>
      </c>
      <c r="O18" s="39"/>
      <c r="P18" s="37" t="str">
        <f t="shared" si="2"/>
        <v/>
      </c>
      <c r="R18" s="2"/>
    </row>
    <row r="20" spans="1:18">
      <c r="A20" s="50"/>
      <c r="B20" s="51"/>
      <c r="C20" s="51"/>
      <c r="D20" s="51"/>
      <c r="E20" s="51"/>
      <c r="F20" s="51"/>
      <c r="G20" s="51"/>
      <c r="H20" s="51"/>
      <c r="I20" s="51"/>
      <c r="J20" s="70"/>
      <c r="K20" s="70"/>
      <c r="L20" s="51"/>
      <c r="M20" s="51"/>
      <c r="N20" s="51"/>
      <c r="O20" s="51"/>
      <c r="P20" s="70"/>
      <c r="Q20" s="3"/>
    </row>
    <row r="21" spans="1:18">
      <c r="A21" s="60"/>
      <c r="B21" s="61"/>
      <c r="C21" s="62"/>
      <c r="D21" s="63"/>
      <c r="E21" s="63"/>
      <c r="F21" s="64"/>
      <c r="G21" s="65"/>
      <c r="H21" s="66"/>
      <c r="I21" s="67"/>
      <c r="J21" s="70"/>
      <c r="K21" s="70"/>
      <c r="L21" s="67"/>
      <c r="M21" s="67"/>
      <c r="N21" s="68"/>
      <c r="O21" s="69"/>
      <c r="P21" s="70"/>
      <c r="Q21" s="3"/>
    </row>
    <row r="22" spans="1:18">
      <c r="A22" s="50"/>
      <c r="B22" s="59" t="s">
        <v>36</v>
      </c>
      <c r="C22" s="59"/>
      <c r="D22" s="59"/>
      <c r="E22" s="51"/>
      <c r="F22" s="51"/>
      <c r="G22" s="59" t="s">
        <v>38</v>
      </c>
      <c r="H22" s="59"/>
      <c r="I22" s="59"/>
      <c r="J22" s="70"/>
      <c r="K22" s="70"/>
      <c r="L22" s="59" t="s">
        <v>37</v>
      </c>
      <c r="M22" s="59"/>
      <c r="N22" s="59"/>
      <c r="O22" s="51"/>
      <c r="P22" s="70"/>
      <c r="Q22" s="3"/>
    </row>
    <row r="23" spans="1:18">
      <c r="A23" s="50"/>
      <c r="B23" s="51"/>
      <c r="C23" s="51"/>
      <c r="D23" s="51"/>
      <c r="E23" s="51"/>
      <c r="F23" s="51"/>
      <c r="G23" s="51"/>
      <c r="H23" s="51"/>
      <c r="I23" s="51"/>
      <c r="J23" s="70"/>
      <c r="K23" s="70"/>
      <c r="L23" s="51"/>
      <c r="M23" s="51"/>
      <c r="N23" s="51"/>
      <c r="O23" s="51"/>
      <c r="P23" s="70"/>
      <c r="Q23" s="3"/>
    </row>
    <row r="24" spans="1:18">
      <c r="A24" s="50"/>
      <c r="B24" s="51"/>
      <c r="C24" s="51"/>
      <c r="D24" s="51"/>
      <c r="E24" s="51"/>
      <c r="F24" s="51"/>
      <c r="G24" s="51"/>
      <c r="H24" s="51"/>
      <c r="I24" s="51"/>
      <c r="J24" s="70"/>
      <c r="K24" s="70"/>
      <c r="L24" s="51"/>
      <c r="M24" s="51"/>
      <c r="N24" s="51"/>
      <c r="O24" s="51"/>
      <c r="P24" s="70"/>
      <c r="Q24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1 N11:N18">
      <formula1>0</formula1>
      <formula2>0</formula2>
    </dataValidation>
    <dataValidation type="decimal" operator="greaterThanOrEqual" allowBlank="1" showErrorMessage="1" errorTitle="Valore" error="Inserire un numero maggiore o uguale a 0 (zero)!" sqref="H21:M21 L11:M18 H12:J16 H11:K11 H17:K18">
      <formula1>0</formula1>
      <formula2>0</formula2>
    </dataValidation>
    <dataValidation type="textLength" operator="greaterThan" allowBlank="1" showErrorMessage="1" sqref="D21:E21">
      <formula1>1</formula1>
      <formula2>0</formula2>
    </dataValidation>
    <dataValidation type="textLength" operator="greaterThan" sqref="F21">
      <formula1>1</formula1>
      <formula2>0</formula2>
    </dataValidation>
    <dataValidation type="date" operator="greaterThanOrEqual" showErrorMessage="1" errorTitle="Data" error="Inserire una data superiore al 1/11/2000" sqref="B21 B11:B18">
      <formula1>36831</formula1>
      <formula2>0</formula2>
    </dataValidation>
    <dataValidation type="textLength" operator="greaterThan" allowBlank="1" sqref="C21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6" firstPageNumber="0" orientation="landscape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view="pageBreakPreview" zoomScale="50" zoomScaleSheetLayoutView="50" workbookViewId="0">
      <pane ySplit="5" topLeftCell="A6" activePane="bottomLeft" state="frozen"/>
      <selection pane="bottomLeft" activeCell="R24" sqref="R24:R25"/>
    </sheetView>
  </sheetViews>
  <sheetFormatPr defaultColWidth="9.140625" defaultRowHeight="18.75"/>
  <cols>
    <col min="1" max="1" width="6.7109375" style="1" customWidth="1"/>
    <col min="2" max="2" width="28.7109375" style="2" customWidth="1"/>
    <col min="3" max="3" width="36.4257812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8" t="s">
        <v>0</v>
      </c>
      <c r="C1" s="118"/>
      <c r="D1" s="119" t="s">
        <v>39</v>
      </c>
      <c r="E1" s="119"/>
      <c r="F1" s="44">
        <v>42064</v>
      </c>
      <c r="G1" s="43" t="s">
        <v>60</v>
      </c>
      <c r="L1" s="8" t="s">
        <v>29</v>
      </c>
      <c r="M1" s="3">
        <f>+P1-N7</f>
        <v>0</v>
      </c>
      <c r="N1" s="5" t="s">
        <v>1</v>
      </c>
      <c r="O1" s="6"/>
      <c r="P1" s="80">
        <f>SUM(H7:M7)</f>
        <v>690.94</v>
      </c>
      <c r="Q1" s="3" t="s">
        <v>27</v>
      </c>
      <c r="R1" s="151">
        <f>SUM(R11:R28)</f>
        <v>461.00484375061336</v>
      </c>
    </row>
    <row r="2" spans="1:18" s="8" customFormat="1" ht="57.75" customHeight="1">
      <c r="A2" s="4"/>
      <c r="B2" s="120" t="s">
        <v>2</v>
      </c>
      <c r="C2" s="120"/>
      <c r="D2" s="119" t="s">
        <v>40</v>
      </c>
      <c r="E2" s="119"/>
      <c r="F2" s="9"/>
      <c r="G2" s="9"/>
      <c r="N2" s="10" t="s">
        <v>3</v>
      </c>
      <c r="O2" s="11"/>
      <c r="P2" s="12"/>
      <c r="Q2" s="3" t="s">
        <v>26</v>
      </c>
      <c r="R2" s="151"/>
    </row>
    <row r="3" spans="1:18" s="8" customFormat="1" ht="35.25" customHeight="1">
      <c r="A3" s="4"/>
      <c r="B3" s="120" t="s">
        <v>25</v>
      </c>
      <c r="C3" s="120"/>
      <c r="D3" s="119" t="s">
        <v>26</v>
      </c>
      <c r="E3" s="119"/>
      <c r="N3" s="10" t="s">
        <v>4</v>
      </c>
      <c r="O3" s="11"/>
      <c r="P3" s="81">
        <f>+O7</f>
        <v>562.84</v>
      </c>
      <c r="Q3" s="13"/>
      <c r="R3" s="151">
        <f>SUM(R21:R26)</f>
        <v>376.46000000000004</v>
      </c>
    </row>
    <row r="4" spans="1:18" s="8" customFormat="1" ht="35.25" customHeight="1" thickBot="1">
      <c r="A4" s="4"/>
      <c r="D4" s="14"/>
      <c r="E4" s="14"/>
      <c r="F4" s="10" t="s">
        <v>21</v>
      </c>
      <c r="G4" s="82">
        <v>0.53596999999999995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1"/>
    </row>
    <row r="5" spans="1:18" s="8" customFormat="1" ht="43.5" customHeight="1" thickTop="1" thickBot="1">
      <c r="A5" s="4"/>
      <c r="B5" s="19" t="s">
        <v>6</v>
      </c>
      <c r="C5" s="20"/>
      <c r="D5" s="49">
        <v>16</v>
      </c>
      <c r="E5" s="14"/>
      <c r="F5" s="10" t="s">
        <v>7</v>
      </c>
      <c r="G5" s="82" t="s">
        <v>49</v>
      </c>
      <c r="N5" s="123" t="s">
        <v>8</v>
      </c>
      <c r="O5" s="123"/>
      <c r="P5" s="83">
        <f>P1-P2-P3-P4</f>
        <v>128.10000000000002</v>
      </c>
      <c r="Q5" s="13"/>
      <c r="R5" s="151">
        <f>R1-R3</f>
        <v>84.544843750613325</v>
      </c>
    </row>
    <row r="6" spans="1:18" s="8" customFormat="1" ht="43.5" customHeight="1" thickTop="1" thickBot="1">
      <c r="A6" s="4"/>
      <c r="B6" s="84" t="s">
        <v>63</v>
      </c>
      <c r="C6" s="84"/>
      <c r="D6" s="14"/>
      <c r="E6" s="14"/>
      <c r="F6" s="10" t="s">
        <v>10</v>
      </c>
      <c r="G6" s="85">
        <v>11.5</v>
      </c>
      <c r="Q6" s="13"/>
    </row>
    <row r="7" spans="1:18" s="8" customFormat="1" ht="27" customHeight="1" thickTop="1" thickBot="1">
      <c r="A7" s="135" t="s">
        <v>50</v>
      </c>
      <c r="B7" s="136"/>
      <c r="C7" s="137"/>
      <c r="D7" s="138" t="s">
        <v>11</v>
      </c>
      <c r="E7" s="139"/>
      <c r="F7" s="139"/>
      <c r="G7" s="86">
        <f>SUM(G11:G28)</f>
        <v>0</v>
      </c>
      <c r="H7" s="87">
        <f>SUM(H11:H28)</f>
        <v>0</v>
      </c>
      <c r="I7" s="88">
        <f>SUM(I11:I28)</f>
        <v>74.81</v>
      </c>
      <c r="J7" s="88">
        <f>SUM(J11:J28)</f>
        <v>0</v>
      </c>
      <c r="K7" s="88">
        <f>SUM(K11:K28)</f>
        <v>54</v>
      </c>
      <c r="L7" s="88">
        <f>SUM(L11:L28)</f>
        <v>0</v>
      </c>
      <c r="M7" s="89">
        <f>SUM(M11:M28)</f>
        <v>562.13</v>
      </c>
      <c r="N7" s="90">
        <f>SUM(N11:N28)</f>
        <v>690.94</v>
      </c>
      <c r="O7" s="91">
        <f>SUM(O11:O28)</f>
        <v>562.84</v>
      </c>
      <c r="P7" s="13">
        <f>+N7-SUM(H7:M7)</f>
        <v>0</v>
      </c>
    </row>
    <row r="8" spans="1:18" ht="36" customHeight="1" thickTop="1" thickBot="1">
      <c r="A8" s="105"/>
      <c r="B8" s="107" t="s">
        <v>12</v>
      </c>
      <c r="C8" s="107" t="s">
        <v>13</v>
      </c>
      <c r="D8" s="140" t="s">
        <v>24</v>
      </c>
      <c r="E8" s="107" t="s">
        <v>51</v>
      </c>
      <c r="F8" s="142" t="s">
        <v>52</v>
      </c>
      <c r="G8" s="143" t="s">
        <v>15</v>
      </c>
      <c r="H8" s="145" t="s">
        <v>16</v>
      </c>
      <c r="I8" s="117" t="s">
        <v>33</v>
      </c>
      <c r="J8" s="116" t="s">
        <v>35</v>
      </c>
      <c r="K8" s="116" t="s">
        <v>34</v>
      </c>
      <c r="L8" s="146" t="s">
        <v>53</v>
      </c>
      <c r="M8" s="147"/>
      <c r="N8" s="103" t="s">
        <v>17</v>
      </c>
      <c r="O8" s="115" t="s">
        <v>18</v>
      </c>
      <c r="P8" s="101" t="s">
        <v>19</v>
      </c>
      <c r="Q8" s="2"/>
      <c r="R8" s="130" t="s">
        <v>54</v>
      </c>
    </row>
    <row r="9" spans="1:18" ht="36" customHeight="1" thickTop="1" thickBot="1">
      <c r="A9" s="105"/>
      <c r="B9" s="107" t="s">
        <v>12</v>
      </c>
      <c r="C9" s="107"/>
      <c r="D9" s="141"/>
      <c r="E9" s="107"/>
      <c r="F9" s="142"/>
      <c r="G9" s="144"/>
      <c r="H9" s="145" t="s">
        <v>33</v>
      </c>
      <c r="I9" s="117" t="s">
        <v>33</v>
      </c>
      <c r="J9" s="117"/>
      <c r="K9" s="117" t="s">
        <v>32</v>
      </c>
      <c r="L9" s="128" t="s">
        <v>22</v>
      </c>
      <c r="M9" s="134" t="s">
        <v>23</v>
      </c>
      <c r="N9" s="103"/>
      <c r="O9" s="115"/>
      <c r="P9" s="101"/>
      <c r="Q9" s="2"/>
      <c r="R9" s="131"/>
    </row>
    <row r="10" spans="1:18" ht="37.5" customHeight="1" thickTop="1" thickBot="1">
      <c r="A10" s="105"/>
      <c r="B10" s="107"/>
      <c r="C10" s="107"/>
      <c r="D10" s="141"/>
      <c r="E10" s="107"/>
      <c r="F10" s="142"/>
      <c r="G10" s="92" t="s">
        <v>20</v>
      </c>
      <c r="H10" s="145"/>
      <c r="I10" s="117"/>
      <c r="J10" s="117"/>
      <c r="K10" s="117"/>
      <c r="L10" s="133"/>
      <c r="M10" s="122"/>
      <c r="N10" s="103"/>
      <c r="O10" s="115"/>
      <c r="P10" s="101"/>
      <c r="Q10" s="2"/>
      <c r="R10" s="132"/>
    </row>
    <row r="11" spans="1:18" ht="30" customHeight="1" thickTop="1">
      <c r="A11" s="27">
        <v>1</v>
      </c>
      <c r="B11" s="40">
        <v>42070</v>
      </c>
      <c r="C11" s="29" t="s">
        <v>57</v>
      </c>
      <c r="D11" s="93" t="s">
        <v>55</v>
      </c>
      <c r="E11" s="93" t="s">
        <v>58</v>
      </c>
      <c r="F11" s="94" t="s">
        <v>59</v>
      </c>
      <c r="G11" s="95"/>
      <c r="H11" s="96"/>
      <c r="I11" s="30"/>
      <c r="J11" s="31"/>
      <c r="K11" s="97"/>
      <c r="L11" s="97"/>
      <c r="M11" s="34">
        <v>7.29</v>
      </c>
      <c r="N11" s="35">
        <f t="shared" ref="N11:N28" si="0">SUM(H11:M11)</f>
        <v>7.29</v>
      </c>
      <c r="O11" s="36"/>
      <c r="P11" s="37"/>
      <c r="Q11" s="2"/>
      <c r="R11" s="148">
        <f>N11/1.5004</f>
        <v>4.8587043455078645</v>
      </c>
    </row>
    <row r="12" spans="1:18" ht="30" customHeight="1">
      <c r="A12" s="38">
        <v>2</v>
      </c>
      <c r="B12" s="40">
        <v>42068</v>
      </c>
      <c r="C12" s="29" t="s">
        <v>57</v>
      </c>
      <c r="D12" s="93" t="s">
        <v>61</v>
      </c>
      <c r="E12" s="93" t="s">
        <v>58</v>
      </c>
      <c r="F12" s="94" t="s">
        <v>59</v>
      </c>
      <c r="G12" s="98"/>
      <c r="H12" s="96"/>
      <c r="I12" s="30">
        <v>10.45</v>
      </c>
      <c r="J12" s="31"/>
      <c r="K12" s="97"/>
      <c r="L12" s="33"/>
      <c r="M12" s="34"/>
      <c r="N12" s="35">
        <f t="shared" si="0"/>
        <v>10.45</v>
      </c>
      <c r="O12" s="39"/>
      <c r="P12" s="37"/>
      <c r="Q12" s="2"/>
      <c r="R12" s="148">
        <f>N12/1.5156</f>
        <v>6.8949590921087349</v>
      </c>
    </row>
    <row r="13" spans="1:18" ht="30" customHeight="1">
      <c r="A13" s="38">
        <v>3</v>
      </c>
      <c r="B13" s="40">
        <v>42065</v>
      </c>
      <c r="C13" s="29" t="s">
        <v>57</v>
      </c>
      <c r="D13" s="93" t="s">
        <v>61</v>
      </c>
      <c r="E13" s="93" t="s">
        <v>58</v>
      </c>
      <c r="F13" s="94" t="s">
        <v>59</v>
      </c>
      <c r="G13" s="98"/>
      <c r="H13" s="96"/>
      <c r="I13" s="30">
        <v>18.559999999999999</v>
      </c>
      <c r="J13" s="31"/>
      <c r="K13" s="97"/>
      <c r="L13" s="33"/>
      <c r="M13" s="34"/>
      <c r="N13" s="35">
        <f t="shared" si="0"/>
        <v>18.559999999999999</v>
      </c>
      <c r="O13" s="39"/>
      <c r="P13" s="37" t="str">
        <f t="shared" ref="P13:P28" si="1">IF(F13="Milano","X","")</f>
        <v/>
      </c>
      <c r="Q13" s="2"/>
      <c r="R13" s="149">
        <f>N13/1.5303</f>
        <v>12.128340848199699</v>
      </c>
    </row>
    <row r="14" spans="1:18" ht="30" customHeight="1">
      <c r="A14" s="38">
        <v>4</v>
      </c>
      <c r="B14" s="40">
        <v>42066</v>
      </c>
      <c r="C14" s="29" t="s">
        <v>57</v>
      </c>
      <c r="D14" s="93" t="s">
        <v>61</v>
      </c>
      <c r="E14" s="93" t="s">
        <v>58</v>
      </c>
      <c r="F14" s="94" t="s">
        <v>59</v>
      </c>
      <c r="G14" s="98"/>
      <c r="H14" s="96"/>
      <c r="I14" s="30">
        <v>6</v>
      </c>
      <c r="J14" s="31"/>
      <c r="K14" s="97"/>
      <c r="L14" s="33"/>
      <c r="M14" s="34"/>
      <c r="N14" s="35">
        <f t="shared" si="0"/>
        <v>6</v>
      </c>
      <c r="O14" s="39"/>
      <c r="P14" s="37" t="str">
        <f t="shared" si="1"/>
        <v/>
      </c>
      <c r="Q14" s="2"/>
      <c r="R14" s="149">
        <f>N14/1.5222</f>
        <v>3.9416633819471816</v>
      </c>
    </row>
    <row r="15" spans="1:18" ht="30" customHeight="1">
      <c r="A15" s="38">
        <v>5</v>
      </c>
      <c r="B15" s="40">
        <v>42069</v>
      </c>
      <c r="C15" s="29" t="s">
        <v>57</v>
      </c>
      <c r="D15" s="93" t="s">
        <v>61</v>
      </c>
      <c r="E15" s="93" t="s">
        <v>58</v>
      </c>
      <c r="F15" s="94" t="s">
        <v>59</v>
      </c>
      <c r="G15" s="98"/>
      <c r="H15" s="96"/>
      <c r="I15" s="30">
        <v>6.9</v>
      </c>
      <c r="J15" s="31"/>
      <c r="K15" s="97"/>
      <c r="L15" s="33"/>
      <c r="M15" s="34"/>
      <c r="N15" s="35">
        <f t="shared" si="0"/>
        <v>6.9</v>
      </c>
      <c r="O15" s="39"/>
      <c r="P15" s="37" t="str">
        <f t="shared" si="1"/>
        <v/>
      </c>
      <c r="Q15" s="2"/>
      <c r="R15" s="150">
        <f>N15/1.5004</f>
        <v>4.5987736603572387</v>
      </c>
    </row>
    <row r="16" spans="1:18" ht="30" customHeight="1">
      <c r="A16" s="38">
        <v>6</v>
      </c>
      <c r="B16" s="40">
        <v>42067</v>
      </c>
      <c r="C16" s="29" t="s">
        <v>57</v>
      </c>
      <c r="D16" s="93" t="s">
        <v>61</v>
      </c>
      <c r="E16" s="93" t="s">
        <v>58</v>
      </c>
      <c r="F16" s="94" t="s">
        <v>59</v>
      </c>
      <c r="G16" s="98"/>
      <c r="H16" s="96"/>
      <c r="I16" s="30">
        <v>9.98</v>
      </c>
      <c r="J16" s="31"/>
      <c r="K16" s="97"/>
      <c r="L16" s="33"/>
      <c r="M16" s="34"/>
      <c r="N16" s="35">
        <f t="shared" si="0"/>
        <v>9.98</v>
      </c>
      <c r="O16" s="39"/>
      <c r="P16" s="37" t="str">
        <f t="shared" si="1"/>
        <v/>
      </c>
      <c r="Q16" s="2"/>
      <c r="R16" s="150">
        <f>N16/1.5207</f>
        <v>6.5627671467087527</v>
      </c>
    </row>
    <row r="17" spans="1:18" ht="30" customHeight="1">
      <c r="A17" s="38">
        <v>7</v>
      </c>
      <c r="B17" s="40">
        <v>42069</v>
      </c>
      <c r="C17" s="29" t="s">
        <v>57</v>
      </c>
      <c r="D17" s="93" t="s">
        <v>61</v>
      </c>
      <c r="E17" s="93" t="s">
        <v>58</v>
      </c>
      <c r="F17" s="94" t="s">
        <v>59</v>
      </c>
      <c r="G17" s="98"/>
      <c r="H17" s="96"/>
      <c r="I17" s="30">
        <v>22.92</v>
      </c>
      <c r="J17" s="31"/>
      <c r="K17" s="97"/>
      <c r="L17" s="33"/>
      <c r="M17" s="34"/>
      <c r="N17" s="35">
        <f t="shared" si="0"/>
        <v>22.92</v>
      </c>
      <c r="O17" s="39"/>
      <c r="P17" s="37" t="str">
        <f t="shared" si="1"/>
        <v/>
      </c>
      <c r="Q17" s="2"/>
      <c r="R17" s="150">
        <f t="shared" ref="R17:R18" si="2">N17/1.5004</f>
        <v>15.275926419621436</v>
      </c>
    </row>
    <row r="18" spans="1:18" ht="30" customHeight="1">
      <c r="A18" s="38">
        <v>8</v>
      </c>
      <c r="B18" s="40">
        <v>42069</v>
      </c>
      <c r="C18" s="29" t="s">
        <v>57</v>
      </c>
      <c r="D18" s="93" t="s">
        <v>55</v>
      </c>
      <c r="E18" s="93" t="s">
        <v>58</v>
      </c>
      <c r="F18" s="94" t="s">
        <v>59</v>
      </c>
      <c r="G18" s="98"/>
      <c r="H18" s="96"/>
      <c r="I18" s="30"/>
      <c r="J18" s="31"/>
      <c r="K18" s="97"/>
      <c r="L18" s="33"/>
      <c r="M18" s="34">
        <v>8.35</v>
      </c>
      <c r="N18" s="35">
        <f t="shared" si="0"/>
        <v>8.35</v>
      </c>
      <c r="O18" s="39"/>
      <c r="P18" s="37" t="str">
        <f t="shared" si="1"/>
        <v/>
      </c>
      <c r="Q18" s="2"/>
      <c r="R18" s="150">
        <f t="shared" si="2"/>
        <v>5.5651826179685413</v>
      </c>
    </row>
    <row r="19" spans="1:18" ht="30" customHeight="1">
      <c r="A19" s="38">
        <v>9</v>
      </c>
      <c r="B19" s="40">
        <v>42065</v>
      </c>
      <c r="C19" s="29" t="s">
        <v>57</v>
      </c>
      <c r="D19" s="93" t="s">
        <v>55</v>
      </c>
      <c r="E19" s="93" t="s">
        <v>58</v>
      </c>
      <c r="F19" s="94" t="s">
        <v>59</v>
      </c>
      <c r="G19" s="98"/>
      <c r="H19" s="96"/>
      <c r="I19" s="30"/>
      <c r="J19" s="31"/>
      <c r="K19" s="97"/>
      <c r="L19" s="33"/>
      <c r="M19" s="34">
        <v>9.65</v>
      </c>
      <c r="N19" s="35">
        <f t="shared" si="0"/>
        <v>9.65</v>
      </c>
      <c r="O19" s="39"/>
      <c r="P19" s="37" t="str">
        <f t="shared" si="1"/>
        <v/>
      </c>
      <c r="Q19" s="2"/>
      <c r="R19" s="149">
        <f>N19/1.5303</f>
        <v>6.3059530810952102</v>
      </c>
    </row>
    <row r="20" spans="1:18" ht="30" customHeight="1">
      <c r="A20" s="38">
        <v>10</v>
      </c>
      <c r="B20" s="28">
        <v>42067</v>
      </c>
      <c r="C20" s="29" t="s">
        <v>57</v>
      </c>
      <c r="D20" s="93" t="s">
        <v>55</v>
      </c>
      <c r="E20" s="93" t="s">
        <v>58</v>
      </c>
      <c r="F20" s="94" t="s">
        <v>59</v>
      </c>
      <c r="G20" s="98"/>
      <c r="H20" s="96"/>
      <c r="I20" s="30"/>
      <c r="J20" s="31"/>
      <c r="K20" s="97"/>
      <c r="L20" s="33"/>
      <c r="M20" s="34">
        <v>28</v>
      </c>
      <c r="N20" s="35">
        <f t="shared" si="0"/>
        <v>28</v>
      </c>
      <c r="O20" s="39"/>
      <c r="P20" s="37" t="str">
        <f t="shared" si="1"/>
        <v/>
      </c>
      <c r="Q20" s="2"/>
      <c r="R20" s="150">
        <f>N20/1.5207</f>
        <v>18.412573157098706</v>
      </c>
    </row>
    <row r="21" spans="1:18" ht="30" customHeight="1">
      <c r="A21" s="38">
        <v>11</v>
      </c>
      <c r="B21" s="28">
        <v>42066</v>
      </c>
      <c r="C21" s="29" t="s">
        <v>57</v>
      </c>
      <c r="D21" s="93" t="s">
        <v>55</v>
      </c>
      <c r="E21" s="93" t="s">
        <v>58</v>
      </c>
      <c r="F21" s="94" t="s">
        <v>59</v>
      </c>
      <c r="G21" s="98"/>
      <c r="H21" s="96"/>
      <c r="I21" s="31"/>
      <c r="J21" s="31"/>
      <c r="K21" s="97"/>
      <c r="L21" s="33"/>
      <c r="M21" s="34">
        <v>25.2</v>
      </c>
      <c r="N21" s="35">
        <f t="shared" ref="N21:N27" si="3">SUM(H21:M21)</f>
        <v>25.2</v>
      </c>
      <c r="O21" s="39">
        <v>25.2</v>
      </c>
      <c r="P21" s="37" t="str">
        <f t="shared" ref="P21:P27" si="4">IF(F21="Milano","X","")</f>
        <v/>
      </c>
      <c r="Q21" s="2"/>
      <c r="R21" s="149">
        <v>16.600000000000001</v>
      </c>
    </row>
    <row r="22" spans="1:18" ht="30" customHeight="1">
      <c r="A22" s="38">
        <v>12</v>
      </c>
      <c r="B22" s="40">
        <v>42068</v>
      </c>
      <c r="C22" s="29" t="s">
        <v>57</v>
      </c>
      <c r="D22" s="93" t="s">
        <v>55</v>
      </c>
      <c r="E22" s="93" t="s">
        <v>58</v>
      </c>
      <c r="F22" s="94" t="s">
        <v>59</v>
      </c>
      <c r="G22" s="98"/>
      <c r="H22" s="96"/>
      <c r="I22" s="41"/>
      <c r="J22" s="32"/>
      <c r="K22" s="33"/>
      <c r="L22" s="33"/>
      <c r="M22" s="34">
        <v>30</v>
      </c>
      <c r="N22" s="35">
        <f t="shared" si="3"/>
        <v>30</v>
      </c>
      <c r="O22" s="39">
        <v>30</v>
      </c>
      <c r="P22" s="37" t="str">
        <f t="shared" si="4"/>
        <v/>
      </c>
      <c r="Q22" s="2"/>
      <c r="R22" s="149">
        <v>19.88</v>
      </c>
    </row>
    <row r="23" spans="1:18" ht="30" customHeight="1">
      <c r="A23" s="38">
        <v>13</v>
      </c>
      <c r="B23" s="28">
        <v>42067</v>
      </c>
      <c r="C23" s="29" t="s">
        <v>57</v>
      </c>
      <c r="D23" s="93" t="s">
        <v>55</v>
      </c>
      <c r="E23" s="93" t="s">
        <v>58</v>
      </c>
      <c r="F23" s="94" t="s">
        <v>59</v>
      </c>
      <c r="G23" s="98"/>
      <c r="H23" s="96"/>
      <c r="I23" s="41"/>
      <c r="J23" s="32"/>
      <c r="K23" s="33"/>
      <c r="L23" s="33"/>
      <c r="M23" s="34">
        <v>8.65</v>
      </c>
      <c r="N23" s="35">
        <f t="shared" si="3"/>
        <v>8.65</v>
      </c>
      <c r="O23" s="39">
        <v>8.65</v>
      </c>
      <c r="P23" s="37" t="str">
        <f t="shared" si="4"/>
        <v/>
      </c>
      <c r="Q23" s="2"/>
      <c r="R23" s="149">
        <v>5.73</v>
      </c>
    </row>
    <row r="24" spans="1:18" ht="30" customHeight="1">
      <c r="A24" s="38">
        <v>14</v>
      </c>
      <c r="B24" s="28">
        <v>42066</v>
      </c>
      <c r="C24" s="29" t="s">
        <v>57</v>
      </c>
      <c r="D24" s="42" t="s">
        <v>62</v>
      </c>
      <c r="E24" s="93" t="s">
        <v>58</v>
      </c>
      <c r="F24" s="94" t="s">
        <v>59</v>
      </c>
      <c r="G24" s="98"/>
      <c r="H24" s="96"/>
      <c r="I24" s="41"/>
      <c r="J24" s="32"/>
      <c r="K24" s="33">
        <v>28</v>
      </c>
      <c r="L24" s="33"/>
      <c r="M24" s="34"/>
      <c r="N24" s="35">
        <f t="shared" si="3"/>
        <v>28</v>
      </c>
      <c r="O24" s="39">
        <v>28</v>
      </c>
      <c r="P24" s="37" t="str">
        <f t="shared" si="4"/>
        <v/>
      </c>
      <c r="Q24" s="2"/>
      <c r="R24" s="149">
        <v>18.440000000000001</v>
      </c>
    </row>
    <row r="25" spans="1:18" ht="30" customHeight="1">
      <c r="A25" s="38">
        <v>15</v>
      </c>
      <c r="B25" s="28">
        <v>42066</v>
      </c>
      <c r="C25" s="29" t="s">
        <v>57</v>
      </c>
      <c r="D25" s="42" t="s">
        <v>62</v>
      </c>
      <c r="E25" s="93" t="s">
        <v>58</v>
      </c>
      <c r="F25" s="94" t="s">
        <v>59</v>
      </c>
      <c r="G25" s="98"/>
      <c r="H25" s="96">
        <f t="shared" ref="H25:H27" si="5">IF($D$3="si",($G$5/$G$6*G25),IF($D$3="no",G25*$G$4,0))</f>
        <v>0</v>
      </c>
      <c r="I25" s="41"/>
      <c r="J25" s="32"/>
      <c r="K25" s="33">
        <v>26</v>
      </c>
      <c r="L25" s="33"/>
      <c r="M25" s="34"/>
      <c r="N25" s="35">
        <f t="shared" si="3"/>
        <v>26</v>
      </c>
      <c r="O25" s="39">
        <v>26</v>
      </c>
      <c r="P25" s="37" t="str">
        <f t="shared" si="4"/>
        <v/>
      </c>
      <c r="Q25" s="2"/>
      <c r="R25" s="149">
        <v>17.12</v>
      </c>
    </row>
    <row r="26" spans="1:18" ht="30" customHeight="1">
      <c r="A26" s="38">
        <v>16</v>
      </c>
      <c r="B26" s="40">
        <v>42069</v>
      </c>
      <c r="C26" s="29" t="s">
        <v>57</v>
      </c>
      <c r="D26" s="42" t="s">
        <v>48</v>
      </c>
      <c r="E26" s="93" t="s">
        <v>58</v>
      </c>
      <c r="F26" s="94" t="s">
        <v>59</v>
      </c>
      <c r="G26" s="98"/>
      <c r="H26" s="96">
        <f t="shared" si="5"/>
        <v>0</v>
      </c>
      <c r="I26" s="41"/>
      <c r="J26" s="32"/>
      <c r="K26" s="33"/>
      <c r="L26" s="33"/>
      <c r="M26" s="34">
        <v>444.99</v>
      </c>
      <c r="N26" s="35">
        <f t="shared" si="3"/>
        <v>444.99</v>
      </c>
      <c r="O26" s="39">
        <v>444.99</v>
      </c>
      <c r="P26" s="37" t="str">
        <f t="shared" si="4"/>
        <v/>
      </c>
      <c r="Q26" s="2"/>
      <c r="R26" s="149">
        <v>298.69</v>
      </c>
    </row>
    <row r="27" spans="1:18" ht="30" customHeight="1">
      <c r="A27" s="38">
        <v>17</v>
      </c>
      <c r="B27" s="40"/>
      <c r="C27" s="29"/>
      <c r="D27" s="42"/>
      <c r="E27" s="93"/>
      <c r="F27" s="94"/>
      <c r="G27" s="98"/>
      <c r="H27" s="96">
        <f t="shared" si="5"/>
        <v>0</v>
      </c>
      <c r="I27" s="41"/>
      <c r="J27" s="32"/>
      <c r="K27" s="33"/>
      <c r="L27" s="33"/>
      <c r="M27" s="34"/>
      <c r="N27" s="35">
        <f t="shared" si="3"/>
        <v>0</v>
      </c>
      <c r="O27" s="39"/>
      <c r="P27" s="37" t="str">
        <f t="shared" si="4"/>
        <v/>
      </c>
      <c r="Q27" s="2"/>
      <c r="R27" s="149"/>
    </row>
    <row r="28" spans="1:18" ht="30" customHeight="1">
      <c r="A28" s="38">
        <v>18</v>
      </c>
      <c r="B28" s="40"/>
      <c r="C28" s="29"/>
      <c r="D28" s="42"/>
      <c r="E28" s="93"/>
      <c r="F28" s="94"/>
      <c r="G28" s="98"/>
      <c r="H28" s="96">
        <f t="shared" ref="H26:H28" si="6">IF($D$3="si",($G$5/$G$6*G28),IF($D$3="no",G28*$G$4,0))</f>
        <v>0</v>
      </c>
      <c r="I28" s="41"/>
      <c r="J28" s="32"/>
      <c r="K28" s="33"/>
      <c r="L28" s="33"/>
      <c r="M28" s="34"/>
      <c r="N28" s="35">
        <f t="shared" si="0"/>
        <v>0</v>
      </c>
      <c r="O28" s="39"/>
      <c r="P28" s="37" t="str">
        <f t="shared" si="1"/>
        <v/>
      </c>
      <c r="Q28" s="2"/>
      <c r="R28" s="99"/>
    </row>
    <row r="29" spans="1:18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8">
      <c r="A30" s="60"/>
      <c r="B30" s="61"/>
      <c r="C30" s="62"/>
      <c r="D30" s="63"/>
      <c r="E30" s="63"/>
      <c r="F30" s="64"/>
      <c r="G30" s="65"/>
      <c r="H30" s="66"/>
      <c r="I30" s="67"/>
      <c r="J30" s="67"/>
      <c r="K30" s="67"/>
      <c r="L30" s="67"/>
      <c r="M30" s="67"/>
      <c r="N30" s="68"/>
      <c r="O30" s="69"/>
      <c r="P30" s="100"/>
    </row>
    <row r="31" spans="1:18">
      <c r="A31" s="50"/>
      <c r="B31" s="59" t="s">
        <v>36</v>
      </c>
      <c r="C31" s="59"/>
      <c r="D31" s="59"/>
      <c r="E31" s="51"/>
      <c r="F31" s="51"/>
      <c r="G31" s="59" t="s">
        <v>38</v>
      </c>
      <c r="H31" s="59"/>
      <c r="I31" s="59"/>
      <c r="J31" s="51"/>
      <c r="K31" s="51"/>
      <c r="L31" s="59" t="s">
        <v>37</v>
      </c>
      <c r="M31" s="59"/>
      <c r="N31" s="59"/>
      <c r="O31" s="51"/>
      <c r="P31" s="100"/>
    </row>
    <row r="32" spans="1:18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100"/>
    </row>
    <row r="33" spans="1:16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30">
      <formula1>1</formula1>
      <formula2>0</formula2>
    </dataValidation>
    <dataValidation type="date" operator="greaterThanOrEqual" showErrorMessage="1" errorTitle="Data" error="Inserire una data superiore al 1/11/2000" sqref="B30 B11:B19 B26:B28 B22">
      <formula1>36831</formula1>
      <formula2>0</formula2>
    </dataValidation>
    <dataValidation type="textLength" operator="greaterThan" sqref="F30">
      <formula1>1</formula1>
      <formula2>0</formula2>
    </dataValidation>
    <dataValidation type="textLength" operator="greaterThan" allowBlank="1" showErrorMessage="1" sqref="D30:E30 D24:D28">
      <formula1>1</formula1>
      <formula2>0</formula2>
    </dataValidation>
    <dataValidation type="whole" operator="greaterThanOrEqual" allowBlank="1" showErrorMessage="1" errorTitle="Valore" error="Inserire un numero maggiore o uguale a 0 (zero)!" sqref="N30 N11:N28">
      <formula1>0</formula1>
      <formula2>0</formula2>
    </dataValidation>
    <dataValidation type="decimal" operator="greaterThanOrEqual" allowBlank="1" showErrorMessage="1" errorTitle="Valore" error="Inserire un numero maggiore o uguale a 0 (zero)!" sqref="H30:M30 I22:M28 I17:I21 J11:M12 J13:L21 M18:M21 H11:I11 H12:H28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EUR</vt:lpstr>
      <vt:lpstr>SDG</vt:lpstr>
      <vt:lpstr>EUR!Print_Area</vt:lpstr>
      <vt:lpstr>SDG!Print_Area</vt:lpstr>
      <vt:lpstr>EUR!Print_Titles</vt:lpstr>
      <vt:lpstr>SDG!Print_Titles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2015-03-27T16:54:12Z</cp:lastPrinted>
  <dcterms:created xsi:type="dcterms:W3CDTF">2007-03-06T14:42:56Z</dcterms:created>
  <dcterms:modified xsi:type="dcterms:W3CDTF">2015-03-27T17:01:15Z</dcterms:modified>
</cp:coreProperties>
</file>