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5440" windowHeight="14880" tabRatio="433"/>
  </bookViews>
  <sheets>
    <sheet name="Expense Value MXN" sheetId="8" r:id="rId1"/>
  </sheets>
  <definedNames>
    <definedName name="_xlnm.Print_Area" localSheetId="0">'Expense Value MXN'!$A$1:$S$26</definedName>
    <definedName name="_xlnm.Print_Titles" localSheetId="0">'Expense Value MXN'!$7:$10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" i="8"/>
  <c r="P18"/>
  <c r="Q1"/>
  <c r="Q5"/>
  <c r="P17"/>
  <c r="P16"/>
  <c r="P15"/>
  <c r="P14"/>
  <c r="P13"/>
  <c r="P12"/>
  <c r="P11"/>
  <c r="H12"/>
  <c r="N12"/>
  <c r="H11"/>
  <c r="N11"/>
  <c r="N20"/>
  <c r="N19"/>
  <c r="N17"/>
  <c r="N16"/>
  <c r="N15"/>
  <c r="N14"/>
  <c r="N13"/>
  <c r="O7"/>
  <c r="N7"/>
  <c r="M7"/>
  <c r="L7"/>
  <c r="K7"/>
  <c r="J7"/>
  <c r="I7"/>
  <c r="H7"/>
  <c r="G7"/>
  <c r="P1"/>
  <c r="P3"/>
  <c r="P5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<sst xmlns="http://schemas.openxmlformats.org/spreadsheetml/2006/main" count="73" uniqueCount="51">
  <si>
    <t>KM</t>
  </si>
  <si>
    <t>no</t>
  </si>
  <si>
    <t>Check</t>
  </si>
  <si>
    <t>VARIE (Taxi / BUS / VARIE)</t>
  </si>
  <si>
    <t>SPESE AUTO (PARK / AUTOSTRADA / ECC)</t>
  </si>
  <si>
    <t>Sales Manager</t>
  </si>
  <si>
    <t>Company car</t>
  </si>
  <si>
    <t>Month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</si>
  <si>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</si>
  <si>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</si>
  <si>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</si>
  <si>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</si>
  <si>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</si>
  <si>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</si>
  <si>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</si>
  <si>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</si>
  <si>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</si>
  <si>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</si>
  <si>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</si>
  <si>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</si>
  <si>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</si>
  <si>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</si>
  <si>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</si>
  <si>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</si>
  <si>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</si>
  <si>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</si>
  <si>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</si>
  <si>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</si>
  <si>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</si>
  <si>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</si>
  <si>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</si>
  <si>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EXPENSES</t>
  </si>
  <si>
    <t>City
(City where the expense has been done)</t>
  </si>
  <si>
    <t>Fuel cost (company car)</t>
  </si>
  <si>
    <t>Car waste (company car)</t>
  </si>
  <si>
    <t>Cost per Mile</t>
  </si>
  <si>
    <t>Daniel Martinez</t>
  </si>
  <si>
    <t>Daniele Milan</t>
  </si>
  <si>
    <t>(value MXN )</t>
  </si>
  <si>
    <t>Mexico</t>
  </si>
  <si>
    <t>Breakfast</t>
  </si>
  <si>
    <t>Demo Nayarit</t>
  </si>
  <si>
    <t>Taxi to airport</t>
  </si>
  <si>
    <t>Taxi to hotel</t>
  </si>
  <si>
    <t>Nayarit</t>
  </si>
  <si>
    <t>Dinner with partner and client</t>
  </si>
  <si>
    <t>Hotel</t>
  </si>
  <si>
    <t>Taxi from airport to home</t>
  </si>
  <si>
    <t>Cellular and internet</t>
  </si>
  <si>
    <t>03_01</t>
  </si>
  <si>
    <t>EURO Value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</si>
</sst>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\ * #,##0.00_-;\-[$€-2]\ * #,##0.00_-;_-[$€-2]\ * \-??_-"/>
    <numFmt numFmtId="166" formatCode="mmmm\ yyyy"/>
    <numFmt numFmtId="168" formatCode="#.##&quot; km/l&quot;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_-[$$-409]* #,##0.00_ ;_-[$$-409]* \-#,##0.00\ ;_-[$$-409]* &quot;-&quot;??_ ;_-@_ 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/>
      <diagonal/>
    </border>
    <border>
      <left style="thin">
        <color auto="1"/>
      </left>
      <right style="thick">
        <color indexed="8"/>
      </right>
      <top/>
      <bottom style="thick">
        <color indexed="8"/>
      </bottom>
      <diagonal/>
    </border>
  </borders>
  <cellStyleXfs count="37">
    <xf numFmtId="0" fontId="0" fillId="0" borderId="0"/>
    <xf numFmtId="165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5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8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9" fontId="1" fillId="6" borderId="21" xfId="0" applyNumberFormat="1" applyFont="1" applyFill="1" applyBorder="1" applyAlignment="1" applyProtection="1">
      <alignment horizontal="center" vertical="center"/>
    </xf>
    <xf numFmtId="4" fontId="1" fillId="4" borderId="19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vertical="center" wrapText="1"/>
    </xf>
    <xf numFmtId="166" fontId="3" fillId="0" borderId="26" xfId="0" applyNumberFormat="1" applyFont="1" applyBorder="1" applyAlignment="1" applyProtection="1">
      <alignment horizontal="center" vertical="center" wrapText="1"/>
    </xf>
    <xf numFmtId="0" fontId="1" fillId="8" borderId="31" xfId="0" applyNumberFormat="1" applyFont="1" applyFill="1" applyBorder="1" applyAlignment="1" applyProtection="1">
      <alignment horizontal="center" vertical="center"/>
    </xf>
    <xf numFmtId="0" fontId="1" fillId="8" borderId="32" xfId="0" applyNumberFormat="1" applyFont="1" applyFill="1" applyBorder="1" applyAlignment="1" applyProtection="1">
      <alignment vertical="center"/>
    </xf>
    <xf numFmtId="0" fontId="1" fillId="8" borderId="33" xfId="0" applyNumberFormat="1" applyFont="1" applyFill="1" applyBorder="1" applyAlignment="1" applyProtection="1">
      <alignment vertical="center"/>
    </xf>
    <xf numFmtId="0" fontId="2" fillId="7" borderId="27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6" xfId="0" applyFont="1" applyFill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49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171" fontId="1" fillId="0" borderId="4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3" fontId="1" fillId="2" borderId="48" xfId="0" applyNumberFormat="1" applyFont="1" applyFill="1" applyBorder="1" applyAlignment="1" applyProtection="1">
      <alignment horizontal="right" vertical="center"/>
    </xf>
    <xf numFmtId="173" fontId="1" fillId="2" borderId="45" xfId="0" applyNumberFormat="1" applyFont="1" applyFill="1" applyBorder="1" applyAlignment="1" applyProtection="1">
      <alignment horizontal="right" vertical="center"/>
    </xf>
    <xf numFmtId="173" fontId="1" fillId="2" borderId="46" xfId="0" applyNumberFormat="1" applyFont="1" applyFill="1" applyBorder="1" applyAlignment="1" applyProtection="1">
      <alignment horizontal="right" vertical="center"/>
    </xf>
    <xf numFmtId="173" fontId="1" fillId="3" borderId="19" xfId="1" applyNumberFormat="1" applyFont="1" applyFill="1" applyBorder="1" applyAlignment="1" applyProtection="1">
      <alignment horizontal="right" vertical="center"/>
    </xf>
    <xf numFmtId="164" fontId="1" fillId="2" borderId="44" xfId="10" applyFont="1" applyFill="1" applyBorder="1" applyAlignment="1" applyProtection="1">
      <alignment horizontal="right" vertical="center"/>
    </xf>
    <xf numFmtId="164" fontId="2" fillId="3" borderId="3" xfId="10" applyFont="1" applyFill="1" applyBorder="1" applyAlignment="1" applyProtection="1">
      <alignment horizontal="right" vertical="center"/>
    </xf>
    <xf numFmtId="164" fontId="2" fillId="4" borderId="3" xfId="10" applyFont="1" applyFill="1" applyBorder="1" applyAlignment="1" applyProtection="1">
      <alignment horizontal="right" vertical="center"/>
      <protection locked="0"/>
    </xf>
    <xf numFmtId="164" fontId="2" fillId="4" borderId="6" xfId="10" applyFont="1" applyFill="1" applyBorder="1" applyAlignment="1" applyProtection="1">
      <alignment horizontal="right" vertical="center"/>
      <protection locked="0"/>
    </xf>
    <xf numFmtId="164" fontId="2" fillId="5" borderId="7" xfId="10" applyFont="1" applyFill="1" applyBorder="1" applyAlignment="1" applyProtection="1">
      <alignment vertical="center"/>
    </xf>
    <xf numFmtId="173" fontId="1" fillId="3" borderId="1" xfId="0" applyNumberFormat="1" applyFont="1" applyFill="1" applyBorder="1" applyAlignment="1" applyProtection="1">
      <alignment horizontal="left" vertical="center"/>
    </xf>
    <xf numFmtId="173" fontId="1" fillId="4" borderId="1" xfId="0" applyNumberFormat="1" applyFont="1" applyFill="1" applyBorder="1" applyAlignment="1" applyProtection="1">
      <alignment horizontal="left" vertical="center"/>
    </xf>
    <xf numFmtId="173" fontId="1" fillId="4" borderId="4" xfId="0" applyNumberFormat="1" applyFont="1" applyFill="1" applyBorder="1" applyAlignment="1" applyProtection="1">
      <alignment horizontal="left" vertical="center"/>
    </xf>
    <xf numFmtId="173" fontId="1" fillId="0" borderId="0" xfId="0" applyNumberFormat="1" applyFont="1" applyAlignment="1" applyProtection="1">
      <alignment vertical="center"/>
    </xf>
    <xf numFmtId="173" fontId="1" fillId="9" borderId="0" xfId="0" applyNumberFormat="1" applyFont="1" applyFill="1" applyAlignment="1" applyProtection="1">
      <alignment vertical="center"/>
    </xf>
    <xf numFmtId="173" fontId="1" fillId="9" borderId="0" xfId="1" applyNumberFormat="1" applyFont="1" applyFill="1" applyBorder="1" applyAlignment="1" applyProtection="1">
      <alignment horizontal="right" vertical="center"/>
    </xf>
    <xf numFmtId="173" fontId="1" fillId="9" borderId="49" xfId="0" applyNumberFormat="1" applyFont="1" applyFill="1" applyBorder="1" applyAlignment="1" applyProtection="1">
      <alignment vertical="center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49" fontId="2" fillId="4" borderId="24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172" fontId="2" fillId="0" borderId="52" xfId="0" applyNumberFormat="1" applyFont="1" applyBorder="1" applyAlignment="1" applyProtection="1">
      <alignment horizontal="center" vertical="center" wrapText="1"/>
    </xf>
    <xf numFmtId="172" fontId="2" fillId="0" borderId="53" xfId="0" applyNumberFormat="1" applyFont="1" applyBorder="1" applyAlignment="1" applyProtection="1">
      <alignment horizontal="center" vertical="center" wrapText="1"/>
    </xf>
    <xf numFmtId="172" fontId="2" fillId="0" borderId="54" xfId="0" applyNumberFormat="1" applyFont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23" xfId="0" applyNumberFormat="1" applyFont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1" fillId="6" borderId="30" xfId="0" applyNumberFormat="1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173" fontId="2" fillId="3" borderId="41" xfId="0" applyNumberFormat="1" applyFont="1" applyFill="1" applyBorder="1" applyAlignment="1" applyProtection="1">
      <alignment horizontal="center" vertical="center" wrapText="1"/>
    </xf>
    <xf numFmtId="173" fontId="2" fillId="3" borderId="29" xfId="0" applyNumberFormat="1" applyFont="1" applyFill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43" fontId="2" fillId="0" borderId="55" xfId="0" applyNumberFormat="1" applyFont="1" applyBorder="1" applyAlignment="1" applyProtection="1">
      <alignment horizontal="right" vertical="center" wrapText="1"/>
    </xf>
    <xf numFmtId="43" fontId="2" fillId="0" borderId="55" xfId="0" applyNumberFormat="1" applyFont="1" applyBorder="1" applyAlignment="1" applyProtection="1">
      <alignment horizontal="right" vertical="center"/>
    </xf>
    <xf numFmtId="43" fontId="2" fillId="0" borderId="55" xfId="0" applyNumberFormat="1" applyFont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</cellXfs>
  <cellStyles count="37">
    <cellStyle name="Currency" xfId="10" builtinId="4"/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6"/>
  <sheetViews>
    <sheetView tabSelected="1" view="pageBreakPreview" zoomScale="50" zoomScaleNormal="60" zoomScaleSheetLayoutView="50" zoomScalePageLayoutView="6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P11" sqref="P11:P17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34.140625" style="2" bestFit="1" customWidth="1"/>
    <col min="4" max="4" width="46.7109375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32.28515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42578125" style="2" customWidth="1"/>
    <col min="14" max="14" width="19.85546875" style="73" customWidth="1"/>
    <col min="15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6" customFormat="1" ht="35.25" customHeight="1">
      <c r="A1" s="4"/>
      <c r="B1" s="79" t="s">
        <v>27</v>
      </c>
      <c r="C1" s="79"/>
      <c r="D1" s="79"/>
      <c r="E1" s="80" t="s">
        <v>36</v>
      </c>
      <c r="F1" s="80"/>
      <c r="G1" s="32" t="s">
        <v>7</v>
      </c>
      <c r="H1" s="31">
        <v>42064</v>
      </c>
      <c r="I1" s="31" t="s">
        <v>49</v>
      </c>
      <c r="L1" s="6" t="s">
        <v>2</v>
      </c>
      <c r="M1" s="3">
        <f>+P1-N7</f>
        <v>0</v>
      </c>
      <c r="N1" s="70" t="s">
        <v>20</v>
      </c>
      <c r="O1" s="5"/>
      <c r="P1" s="66">
        <f>SUM(H7:M7)</f>
        <v>4571</v>
      </c>
      <c r="Q1" s="113">
        <f>SUM(P11:P20)</f>
        <v>280.51866561504676</v>
      </c>
    </row>
    <row r="2" spans="1:19" s="6" customFormat="1" ht="35.25" customHeight="1">
      <c r="A2" s="4"/>
      <c r="B2" s="81" t="s">
        <v>5</v>
      </c>
      <c r="C2" s="81"/>
      <c r="D2" s="81"/>
      <c r="E2" s="80" t="s">
        <v>37</v>
      </c>
      <c r="F2" s="80"/>
      <c r="G2" s="7"/>
      <c r="H2" s="7"/>
      <c r="N2" s="71" t="s">
        <v>25</v>
      </c>
      <c r="O2" s="9"/>
      <c r="P2" s="67"/>
      <c r="Q2" s="113"/>
    </row>
    <row r="3" spans="1:19" s="6" customFormat="1" ht="35.25" customHeight="1">
      <c r="A3" s="4"/>
      <c r="B3" s="81" t="s">
        <v>6</v>
      </c>
      <c r="C3" s="81"/>
      <c r="D3" s="81"/>
      <c r="E3" s="80" t="s">
        <v>1</v>
      </c>
      <c r="F3" s="80"/>
      <c r="N3" s="71" t="s">
        <v>24</v>
      </c>
      <c r="O3" s="9"/>
      <c r="P3" s="67">
        <f>+O7</f>
        <v>0</v>
      </c>
      <c r="Q3" s="114">
        <v>0</v>
      </c>
      <c r="R3" s="11"/>
    </row>
    <row r="4" spans="1:19" s="6" customFormat="1" ht="35.25" customHeight="1" thickBot="1">
      <c r="A4" s="4"/>
      <c r="E4" s="11"/>
      <c r="F4" s="11"/>
      <c r="G4" s="8" t="s">
        <v>35</v>
      </c>
      <c r="H4" s="16">
        <v>1</v>
      </c>
      <c r="I4" s="12"/>
      <c r="J4" s="12"/>
      <c r="K4" s="12"/>
      <c r="L4" s="2"/>
      <c r="M4" s="2"/>
      <c r="N4" s="72"/>
      <c r="O4" s="13"/>
      <c r="P4" s="68"/>
      <c r="Q4" s="114"/>
      <c r="R4" s="11"/>
    </row>
    <row r="5" spans="1:19" s="6" customFormat="1" ht="46.5" customHeight="1" thickTop="1" thickBot="1">
      <c r="A5" s="4"/>
      <c r="B5" s="14" t="s">
        <v>8</v>
      </c>
      <c r="C5" s="40"/>
      <c r="D5" s="15"/>
      <c r="E5" s="37">
        <v>8</v>
      </c>
      <c r="F5" s="11"/>
      <c r="G5" s="58" t="s">
        <v>33</v>
      </c>
      <c r="H5" s="16">
        <v>1.1100000000000001</v>
      </c>
      <c r="N5" s="89" t="s">
        <v>26</v>
      </c>
      <c r="O5" s="89"/>
      <c r="P5" s="69">
        <f>P1-P2-P3</f>
        <v>4571</v>
      </c>
      <c r="Q5" s="114">
        <f>Q1-Q3</f>
        <v>280.51866561504676</v>
      </c>
      <c r="R5" s="11"/>
    </row>
    <row r="6" spans="1:19" s="6" customFormat="1" ht="43.5" customHeight="1" thickTop="1" thickBot="1">
      <c r="A6" s="4"/>
      <c r="B6" s="17" t="s">
        <v>38</v>
      </c>
      <c r="C6" s="17"/>
      <c r="D6" s="17"/>
      <c r="E6" s="11"/>
      <c r="F6" s="11"/>
      <c r="G6" s="58" t="s">
        <v>34</v>
      </c>
      <c r="H6" s="18">
        <v>11.11</v>
      </c>
      <c r="N6" s="73"/>
      <c r="R6" s="10"/>
      <c r="S6" s="11"/>
    </row>
    <row r="7" spans="1:19" s="6" customFormat="1" ht="27" customHeight="1" thickBot="1">
      <c r="A7" s="33"/>
      <c r="B7" s="34"/>
      <c r="C7" s="34"/>
      <c r="D7" s="35" t="s">
        <v>31</v>
      </c>
      <c r="E7" s="95" t="s">
        <v>10</v>
      </c>
      <c r="F7" s="96"/>
      <c r="G7" s="19">
        <f>SUM(G11:G20)</f>
        <v>0</v>
      </c>
      <c r="H7" s="19">
        <f>SUM(H11:H20)</f>
        <v>0</v>
      </c>
      <c r="I7" s="65">
        <f>SUM(I11:I20)</f>
        <v>0</v>
      </c>
      <c r="J7" s="61">
        <f>SUM(J11:J20)</f>
        <v>1280</v>
      </c>
      <c r="K7" s="62">
        <f>SUM(K11:K20)</f>
        <v>926</v>
      </c>
      <c r="L7" s="62">
        <f>SUM(L11:L20)</f>
        <v>1500</v>
      </c>
      <c r="M7" s="62">
        <f>SUM(M11:M20)</f>
        <v>865</v>
      </c>
      <c r="N7" s="62">
        <f>SUM(N11:N20)</f>
        <v>4571</v>
      </c>
      <c r="O7" s="63">
        <f>SUM(O11:O20)</f>
        <v>0</v>
      </c>
      <c r="P7" s="10"/>
    </row>
    <row r="8" spans="1:19" ht="36" customHeight="1" thickTop="1" thickBot="1">
      <c r="A8" s="97"/>
      <c r="B8" s="41"/>
      <c r="C8" s="98" t="s">
        <v>22</v>
      </c>
      <c r="D8" s="101" t="s">
        <v>15</v>
      </c>
      <c r="E8" s="85" t="s">
        <v>11</v>
      </c>
      <c r="F8" s="102" t="s">
        <v>32</v>
      </c>
      <c r="G8" s="103" t="s">
        <v>12</v>
      </c>
      <c r="H8" s="104" t="s">
        <v>13</v>
      </c>
      <c r="I8" s="83" t="s">
        <v>14</v>
      </c>
      <c r="J8" s="83" t="s">
        <v>16</v>
      </c>
      <c r="K8" s="83" t="s">
        <v>17</v>
      </c>
      <c r="L8" s="90" t="s">
        <v>18</v>
      </c>
      <c r="M8" s="91"/>
      <c r="N8" s="107" t="s">
        <v>20</v>
      </c>
      <c r="O8" s="109" t="s">
        <v>21</v>
      </c>
      <c r="P8" s="86" t="s">
        <v>50</v>
      </c>
      <c r="R8" s="2"/>
    </row>
    <row r="9" spans="1:19" ht="36" customHeight="1" thickTop="1" thickBot="1">
      <c r="A9" s="84"/>
      <c r="B9" s="41" t="s">
        <v>9</v>
      </c>
      <c r="C9" s="99"/>
      <c r="D9" s="85"/>
      <c r="E9" s="85"/>
      <c r="F9" s="102"/>
      <c r="G9" s="103"/>
      <c r="H9" s="105"/>
      <c r="I9" s="82" t="s">
        <v>4</v>
      </c>
      <c r="J9" s="82"/>
      <c r="K9" s="82" t="s">
        <v>3</v>
      </c>
      <c r="L9" s="83" t="s">
        <v>19</v>
      </c>
      <c r="M9" s="93" t="s">
        <v>23</v>
      </c>
      <c r="N9" s="108"/>
      <c r="O9" s="92"/>
      <c r="P9" s="87"/>
      <c r="R9" s="2"/>
    </row>
    <row r="10" spans="1:19" ht="37.5" customHeight="1" thickTop="1" thickBot="1">
      <c r="A10" s="84"/>
      <c r="B10" s="36"/>
      <c r="C10" s="100"/>
      <c r="D10" s="85"/>
      <c r="E10" s="85"/>
      <c r="F10" s="102"/>
      <c r="G10" s="20" t="s">
        <v>0</v>
      </c>
      <c r="H10" s="106"/>
      <c r="I10" s="82"/>
      <c r="J10" s="82"/>
      <c r="K10" s="82"/>
      <c r="L10" s="82"/>
      <c r="M10" s="94"/>
      <c r="N10" s="108"/>
      <c r="O10" s="92"/>
      <c r="P10" s="88"/>
      <c r="R10" s="2"/>
    </row>
    <row r="11" spans="1:19" ht="30" customHeight="1" thickTop="1">
      <c r="A11" s="21">
        <v>1</v>
      </c>
      <c r="B11" s="30">
        <v>42082</v>
      </c>
      <c r="C11" s="23" t="s">
        <v>41</v>
      </c>
      <c r="D11" s="23" t="s">
        <v>42</v>
      </c>
      <c r="E11" s="42" t="s">
        <v>39</v>
      </c>
      <c r="F11" s="42" t="s">
        <v>39</v>
      </c>
      <c r="G11" s="77"/>
      <c r="H11" s="56">
        <f>IF($E$3="si",($H$5/$H$6*G11),IF($E$3="no",G11*$H$4,0))</f>
        <v>0</v>
      </c>
      <c r="I11" s="43"/>
      <c r="J11" s="43">
        <v>550</v>
      </c>
      <c r="K11" s="24"/>
      <c r="L11" s="25"/>
      <c r="M11" s="25"/>
      <c r="N11" s="64">
        <f t="shared" ref="N11:N20" si="0">SUM(H11:M11)</f>
        <v>550</v>
      </c>
      <c r="O11" s="26"/>
      <c r="P11" s="110">
        <f>N11/16.3091</f>
        <v>33.723504056017802</v>
      </c>
      <c r="R11" s="2"/>
    </row>
    <row r="12" spans="1:19" ht="30" customHeight="1">
      <c r="A12" s="27">
        <v>2</v>
      </c>
      <c r="B12" s="30">
        <v>42082</v>
      </c>
      <c r="C12" s="23" t="s">
        <v>41</v>
      </c>
      <c r="D12" s="23" t="s">
        <v>43</v>
      </c>
      <c r="E12" s="42" t="s">
        <v>39</v>
      </c>
      <c r="F12" s="42" t="s">
        <v>44</v>
      </c>
      <c r="G12" s="78"/>
      <c r="H12" s="56">
        <f>IF($E$3="si",($H$5/$H$6*G12),IF($E$3="no",G12*$H$4,0))</f>
        <v>0</v>
      </c>
      <c r="I12" s="43"/>
      <c r="J12" s="43">
        <v>180</v>
      </c>
      <c r="K12" s="24"/>
      <c r="L12" s="25"/>
      <c r="M12" s="25"/>
      <c r="N12" s="64">
        <f t="shared" si="0"/>
        <v>180</v>
      </c>
      <c r="O12" s="28"/>
      <c r="P12" s="110">
        <f t="shared" ref="P12:P14" si="1">N12/16.3091</f>
        <v>11.036783145605828</v>
      </c>
      <c r="R12" s="2"/>
    </row>
    <row r="13" spans="1:19" ht="30" customHeight="1">
      <c r="A13" s="27">
        <v>3</v>
      </c>
      <c r="B13" s="22">
        <v>42082</v>
      </c>
      <c r="C13" s="23" t="s">
        <v>41</v>
      </c>
      <c r="D13" s="23" t="s">
        <v>40</v>
      </c>
      <c r="E13" s="42" t="s">
        <v>39</v>
      </c>
      <c r="F13" s="42" t="s">
        <v>44</v>
      </c>
      <c r="G13" s="54"/>
      <c r="H13" s="56"/>
      <c r="I13" s="43"/>
      <c r="J13" s="43"/>
      <c r="K13" s="24"/>
      <c r="L13" s="25"/>
      <c r="M13" s="25">
        <v>139</v>
      </c>
      <c r="N13" s="64">
        <f t="shared" si="0"/>
        <v>139</v>
      </c>
      <c r="O13" s="28"/>
      <c r="P13" s="110">
        <f t="shared" si="1"/>
        <v>8.5228492068844997</v>
      </c>
      <c r="R13" s="2"/>
    </row>
    <row r="14" spans="1:19" ht="30" customHeight="1">
      <c r="A14" s="27">
        <v>4</v>
      </c>
      <c r="B14" s="22">
        <v>42082</v>
      </c>
      <c r="C14" s="23" t="s">
        <v>41</v>
      </c>
      <c r="D14" s="23" t="s">
        <v>45</v>
      </c>
      <c r="E14" s="42" t="s">
        <v>39</v>
      </c>
      <c r="F14" s="42" t="s">
        <v>44</v>
      </c>
      <c r="G14" s="54"/>
      <c r="H14" s="56"/>
      <c r="I14" s="43"/>
      <c r="J14" s="43"/>
      <c r="K14" s="24"/>
      <c r="L14" s="25"/>
      <c r="M14" s="25">
        <v>523</v>
      </c>
      <c r="N14" s="64">
        <f t="shared" si="0"/>
        <v>523</v>
      </c>
      <c r="O14" s="28"/>
      <c r="P14" s="110">
        <f t="shared" si="1"/>
        <v>32.067986584176928</v>
      </c>
      <c r="R14" s="2"/>
    </row>
    <row r="15" spans="1:19" ht="30" customHeight="1">
      <c r="A15" s="27">
        <v>5</v>
      </c>
      <c r="B15" s="22">
        <v>42083</v>
      </c>
      <c r="C15" s="23" t="s">
        <v>41</v>
      </c>
      <c r="D15" s="23" t="s">
        <v>40</v>
      </c>
      <c r="E15" s="42" t="s">
        <v>39</v>
      </c>
      <c r="F15" s="42" t="s">
        <v>44</v>
      </c>
      <c r="G15" s="54"/>
      <c r="H15" s="56"/>
      <c r="I15" s="43"/>
      <c r="J15" s="43"/>
      <c r="K15" s="24"/>
      <c r="L15" s="25"/>
      <c r="M15" s="25">
        <v>203</v>
      </c>
      <c r="N15" s="64">
        <f t="shared" si="0"/>
        <v>203</v>
      </c>
      <c r="O15" s="28"/>
      <c r="P15" s="111">
        <f>N15/16.265</f>
        <v>12.480786965877652</v>
      </c>
      <c r="R15" s="2"/>
    </row>
    <row r="16" spans="1:19" ht="30" customHeight="1">
      <c r="A16" s="27">
        <v>6</v>
      </c>
      <c r="B16" s="22">
        <v>42083</v>
      </c>
      <c r="C16" s="23" t="s">
        <v>41</v>
      </c>
      <c r="D16" s="23" t="s">
        <v>46</v>
      </c>
      <c r="E16" s="42" t="s">
        <v>39</v>
      </c>
      <c r="F16" s="42" t="s">
        <v>44</v>
      </c>
      <c r="G16" s="54"/>
      <c r="H16" s="56"/>
      <c r="I16" s="43"/>
      <c r="J16" s="43"/>
      <c r="K16" s="24"/>
      <c r="L16" s="25">
        <v>1500</v>
      </c>
      <c r="M16" s="25"/>
      <c r="N16" s="64">
        <f t="shared" si="0"/>
        <v>1500</v>
      </c>
      <c r="O16" s="28"/>
      <c r="P16" s="111">
        <f t="shared" ref="P16:P17" si="2">N16/16.265</f>
        <v>92.222563787273288</v>
      </c>
      <c r="R16" s="2"/>
    </row>
    <row r="17" spans="1:18" ht="30" customHeight="1">
      <c r="A17" s="27">
        <v>7</v>
      </c>
      <c r="B17" s="22">
        <v>42083</v>
      </c>
      <c r="C17" s="23" t="s">
        <v>41</v>
      </c>
      <c r="D17" s="23" t="s">
        <v>47</v>
      </c>
      <c r="E17" s="42" t="s">
        <v>39</v>
      </c>
      <c r="F17" s="42" t="s">
        <v>39</v>
      </c>
      <c r="G17" s="54"/>
      <c r="H17" s="56"/>
      <c r="I17" s="43"/>
      <c r="J17" s="43">
        <v>550</v>
      </c>
      <c r="K17" s="24"/>
      <c r="L17" s="25"/>
      <c r="M17" s="25"/>
      <c r="N17" s="64">
        <f t="shared" si="0"/>
        <v>550</v>
      </c>
      <c r="O17" s="28"/>
      <c r="P17" s="111">
        <f t="shared" si="2"/>
        <v>33.814940055333537</v>
      </c>
      <c r="R17" s="2"/>
    </row>
    <row r="18" spans="1:18" ht="30" customHeight="1">
      <c r="A18" s="27">
        <v>8</v>
      </c>
      <c r="B18" s="22">
        <v>42086</v>
      </c>
      <c r="C18" s="23"/>
      <c r="D18" s="23" t="s">
        <v>48</v>
      </c>
      <c r="E18" s="42" t="s">
        <v>39</v>
      </c>
      <c r="F18" s="42" t="s">
        <v>39</v>
      </c>
      <c r="G18" s="54"/>
      <c r="H18" s="56"/>
      <c r="I18" s="43"/>
      <c r="J18" s="43"/>
      <c r="K18" s="24">
        <v>926</v>
      </c>
      <c r="L18" s="25"/>
      <c r="M18" s="25"/>
      <c r="N18" s="64">
        <f t="shared" si="0"/>
        <v>926</v>
      </c>
      <c r="O18" s="28"/>
      <c r="P18" s="112">
        <f>N18/16.3462</f>
        <v>56.649251813877235</v>
      </c>
      <c r="R18" s="2"/>
    </row>
    <row r="19" spans="1:18" ht="30" customHeight="1">
      <c r="A19" s="27">
        <v>9</v>
      </c>
      <c r="B19" s="22"/>
      <c r="C19" s="23"/>
      <c r="D19" s="29"/>
      <c r="E19" s="42"/>
      <c r="F19" s="42"/>
      <c r="G19" s="55"/>
      <c r="H19" s="56"/>
      <c r="I19" s="43"/>
      <c r="J19" s="43"/>
      <c r="K19" s="24"/>
      <c r="L19" s="25"/>
      <c r="M19" s="25"/>
      <c r="N19" s="64">
        <f t="shared" si="0"/>
        <v>0</v>
      </c>
      <c r="O19" s="28"/>
      <c r="P19" s="112"/>
      <c r="R19" s="2"/>
    </row>
    <row r="20" spans="1:18" ht="30" customHeight="1">
      <c r="A20" s="27">
        <v>10</v>
      </c>
      <c r="B20" s="22"/>
      <c r="C20" s="23"/>
      <c r="D20" s="29"/>
      <c r="E20" s="42"/>
      <c r="F20" s="42"/>
      <c r="G20" s="55"/>
      <c r="H20" s="56"/>
      <c r="I20" s="43"/>
      <c r="J20" s="43"/>
      <c r="K20" s="24"/>
      <c r="L20" s="25"/>
      <c r="M20" s="25"/>
      <c r="N20" s="64">
        <f t="shared" si="0"/>
        <v>0</v>
      </c>
      <c r="O20" s="28"/>
      <c r="P20" s="112"/>
      <c r="R20" s="2"/>
    </row>
    <row r="21" spans="1:18">
      <c r="P21" s="59"/>
    </row>
    <row r="22" spans="1:18">
      <c r="A22" s="38"/>
      <c r="B22" s="39"/>
      <c r="C22" s="39"/>
      <c r="D22" s="39"/>
      <c r="E22" s="39"/>
      <c r="F22" s="39"/>
      <c r="G22" s="39"/>
      <c r="H22" s="39"/>
      <c r="I22" s="39"/>
      <c r="J22" s="57"/>
      <c r="K22" s="57"/>
      <c r="L22" s="39"/>
      <c r="M22" s="39"/>
      <c r="N22" s="74"/>
      <c r="O22" s="39"/>
      <c r="P22" s="60"/>
      <c r="Q22" s="3"/>
    </row>
    <row r="23" spans="1:18">
      <c r="A23" s="45"/>
      <c r="B23" s="46"/>
      <c r="C23" s="47"/>
      <c r="D23" s="48"/>
      <c r="E23" s="48"/>
      <c r="F23" s="49"/>
      <c r="G23" s="50"/>
      <c r="H23" s="51"/>
      <c r="I23" s="52"/>
      <c r="J23" s="57"/>
      <c r="K23" s="57"/>
      <c r="L23" s="52"/>
      <c r="M23" s="52"/>
      <c r="N23" s="75"/>
      <c r="O23" s="53"/>
      <c r="P23" s="57"/>
      <c r="Q23" s="3"/>
    </row>
    <row r="24" spans="1:18">
      <c r="A24" s="38"/>
      <c r="B24" s="44" t="s">
        <v>28</v>
      </c>
      <c r="C24" s="44"/>
      <c r="D24" s="44"/>
      <c r="E24" s="39"/>
      <c r="F24" s="39"/>
      <c r="G24" s="44" t="s">
        <v>29</v>
      </c>
      <c r="H24" s="44"/>
      <c r="I24" s="44"/>
      <c r="J24" s="57"/>
      <c r="K24" s="57"/>
      <c r="L24" s="44" t="s">
        <v>30</v>
      </c>
      <c r="M24" s="44"/>
      <c r="N24" s="76"/>
      <c r="O24" s="39"/>
      <c r="P24" s="57"/>
      <c r="Q24" s="3"/>
    </row>
    <row r="25" spans="1:18">
      <c r="A25" s="38"/>
      <c r="B25" s="39"/>
      <c r="C25" s="39"/>
      <c r="D25" s="39"/>
      <c r="E25" s="39"/>
      <c r="F25" s="39"/>
      <c r="G25" s="39"/>
      <c r="H25" s="39"/>
      <c r="I25" s="39"/>
      <c r="J25" s="57"/>
      <c r="K25" s="57"/>
      <c r="L25" s="39"/>
      <c r="M25" s="39"/>
      <c r="N25" s="74"/>
      <c r="O25" s="39"/>
      <c r="P25" s="57"/>
      <c r="Q25" s="3"/>
    </row>
    <row r="26" spans="1:18">
      <c r="A26" s="38"/>
      <c r="B26" s="39"/>
      <c r="C26" s="39"/>
      <c r="D26" s="39"/>
      <c r="E26" s="39"/>
      <c r="F26" s="39"/>
      <c r="G26" s="39"/>
      <c r="H26" s="39"/>
      <c r="I26" s="39"/>
      <c r="J26" s="57"/>
      <c r="K26" s="57"/>
      <c r="L26" s="39"/>
      <c r="M26" s="39"/>
      <c r="N26" s="74"/>
      <c r="O26" s="39"/>
      <c r="P26" s="57"/>
      <c r="Q26" s="3"/>
    </row>
  </sheetData>
  <sortState ref="B11:O32">
    <sortCondition ref="B11"/>
  </sortState>
  <mergeCells count="24">
    <mergeCell ref="P8:P10"/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conditionalFormatting sqref="M1">
    <cfRule type="cellIs" dxfId="0" priority="1" operator="notEqual">
      <formula>0</formula>
    </cfRule>
  </conditionalFormatting>
  <dataValidations count="13"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decimal" operator="greaterThanOrEqual" allowBlank="1" showErrorMessage="1" errorTitle="Valore" error="Inserire un numero maggiore o uguale a 0 (zero)!" sqref="H23:M23 L11:M20 H11:K11 K17:K20 H12:J20">
      <formula1>0</formula1>
      <formula2>0</formula2>
    </dataValidation>
    <dataValidation type="textLength" operator="greaterThan" allowBlank="1" showErrorMessage="1" sqref="D23:E23">
      <formula1>1</formula1>
      <formula2>0</formula2>
    </dataValidation>
    <dataValidation type="textLength" operator="greaterThan" sqref="F23 G19:G20">
      <formula1>1</formula1>
      <formula2>0</formula2>
    </dataValidation>
    <dataValidation type="date" operator="greaterThanOrEqual" showErrorMessage="1" errorTitle="Data" error="Inserire una data superiore al 1/11/2000" sqref="B23 B11:B12">
      <formula1>36831</formula1>
      <formula2>0</formula2>
    </dataValidation>
    <dataValidation type="textLength" operator="greaterThan" allowBlank="1" sqref="C2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colBreaks count="1" manualBreakCount="1">
    <brk id="6" max="134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 Value MXN</vt:lpstr>
      <vt:lpstr>'Expense Value MXN'!Print_Area</vt:lpstr>
      <vt:lpstr>'Expense Value MXN'!Print_Titles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2015-03-30T16:46:06Z</cp:lastPrinted>
  <dcterms:created xsi:type="dcterms:W3CDTF">2007-03-06T14:42:56Z</dcterms:created>
  <dcterms:modified xsi:type="dcterms:W3CDTF">2015-03-30T16:52:50Z</dcterms:modified>
</cp:coreProperties>
</file>