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xpense SGD" sheetId="2" r:id="rId1"/>
    <sheet name="AED" sheetId="1" r:id="rId2"/>
  </sheets>
  <definedNames>
    <definedName name="_xlnm.Print_Area" localSheetId="1">AED!$A$1:$S$24</definedName>
    <definedName name="_xlnm.Print_Titles" localSheetId="1">AED!$7:$10</definedName>
  </definedNames>
  <calcPr calcId="125725"/>
</workbook>
</file>

<file path=xl/calcChain.xml><?xml version="1.0" encoding="utf-8"?>
<calcChain xmlns="http://schemas.openxmlformats.org/spreadsheetml/2006/main">
  <c r="Q5" i="1"/>
  <c r="Q3"/>
  <c r="Q1"/>
  <c r="R3"/>
  <c r="R1"/>
  <c r="R5"/>
  <c r="H13" l="1"/>
  <c r="N13" s="1"/>
  <c r="H14"/>
  <c r="N14" s="1"/>
  <c r="H15"/>
  <c r="N15" s="1"/>
  <c r="H16"/>
  <c r="N16" s="1"/>
  <c r="R5" i="2"/>
  <c r="R3"/>
  <c r="R1"/>
  <c r="H12" i="1" l="1"/>
  <c r="H11"/>
  <c r="N11" s="1"/>
  <c r="O7" l="1"/>
  <c r="H25" i="2" l="1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H7" l="1"/>
  <c r="P1" s="1"/>
  <c r="P5" s="1"/>
  <c r="N7"/>
  <c r="M1" l="1"/>
  <c r="H18" i="1" l="1"/>
  <c r="N18" s="1"/>
  <c r="H17"/>
  <c r="P3"/>
  <c r="G7"/>
  <c r="I7"/>
  <c r="M7"/>
  <c r="L7"/>
  <c r="K7"/>
  <c r="J7"/>
  <c r="H7" l="1"/>
  <c r="P1" s="1"/>
  <c r="P5" s="1"/>
  <c r="N12"/>
  <c r="N17"/>
  <c r="N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<sst xmlns="http://schemas.openxmlformats.org/spreadsheetml/2006/main" count="126" uniqueCount="70">
  <si>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</si>
  <si>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</si>
  <si>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</si>
  <si>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</si>
  <si>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</si>
  <si>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</si>
  <si>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</si>
  <si>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</si>
  <si>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</si>
  <si>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</si>
  <si>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</si>
  <si>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</si>
  <si>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</si>
  <si>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</si>
  <si>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</si>
  <si>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</si>
  <si>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</si>
  <si>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</si>
  <si>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</si>
  <si>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</si>
  <si>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</si>
  <si>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</si>
  <si>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</si>
  <si>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</si>
  <si>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</si>
  <si>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</si>
  <si>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</si>
  <si>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</si>
  <si>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</si>
  <si>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</si>
  <si>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</si>
  <si>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</si>
  <si>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</si>
  <si>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</si>
  <si>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</si>
  <si>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</si>
  <si>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</si>
  <si>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</si>
  <si>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</si>
  <si>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</si>
  <si>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</si>
  <si>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City
(City where the expense has been done)</t>
  </si>
  <si>
    <t>Fuel cost (company car)</t>
  </si>
  <si>
    <t>Car waste (company car)</t>
  </si>
  <si>
    <t>Singapore</t>
  </si>
  <si>
    <t>Daniel Maglietta</t>
  </si>
  <si>
    <t>DUBAI</t>
  </si>
  <si>
    <t>ISS Dubai</t>
  </si>
  <si>
    <t>Hotel extra</t>
  </si>
  <si>
    <t>taxi</t>
  </si>
  <si>
    <t>Iss Dubai</t>
  </si>
  <si>
    <t>breakfast</t>
  </si>
  <si>
    <t>GSA</t>
  </si>
  <si>
    <t>Coffee cups</t>
  </si>
  <si>
    <t>lunch with Eugene</t>
  </si>
  <si>
    <t>chocolates for event</t>
  </si>
  <si>
    <t>Office and GSA</t>
  </si>
  <si>
    <t xml:space="preserve">Coffee </t>
  </si>
  <si>
    <t xml:space="preserve">GSA </t>
  </si>
  <si>
    <t>lunch with Eugene, Alessandro</t>
  </si>
  <si>
    <t>Gsa</t>
  </si>
  <si>
    <t>Water bottles for stand</t>
  </si>
  <si>
    <t>EURO Value</t>
  </si>
  <si>
    <t>Conference Singapore</t>
  </si>
  <si>
    <t>03_01</t>
  </si>
  <si>
    <t>03_02</t>
  </si>
  <si>
    <t>Prelievo</t>
  </si>
  <si>
    <t>SGD Value</t>
  </si>
  <si>
    <t>Restituzione contanti</t>
  </si>
  <si>
    <r>
      <t>Lunch with Diego, Emanuele</t>
    </r>
    <r>
      <rPr>
        <b/>
        <sz val="14"/>
        <color rgb="FFFF0000"/>
        <rFont val="Gulim"/>
        <family val="2"/>
      </rPr>
      <t xml:space="preserve"> (manca giustificativo)</t>
    </r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</si>
</sst>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170" fontId="12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171" fontId="12" fillId="0" borderId="53" xfId="0" applyNumberFormat="1" applyFont="1" applyBorder="1" applyAlignment="1" applyProtection="1">
      <alignment horizontal="right" vertical="center"/>
    </xf>
    <xf numFmtId="171" fontId="12" fillId="0" borderId="17" xfId="0" applyNumberFormat="1" applyFont="1" applyBorder="1" applyAlignment="1" applyProtection="1">
      <alignment horizontal="right" vertical="center"/>
    </xf>
    <xf numFmtId="171" fontId="12" fillId="0" borderId="17" xfId="0" applyNumberFormat="1" applyFont="1" applyBorder="1" applyAlignment="1" applyProtection="1">
      <alignment horizontal="right" vertical="center"/>
      <protection locked="0"/>
    </xf>
    <xf numFmtId="171" fontId="12" fillId="0" borderId="15" xfId="0" applyNumberFormat="1" applyFont="1" applyBorder="1" applyAlignment="1" applyProtection="1">
      <alignment horizontal="right" vertical="center"/>
      <protection locked="0"/>
    </xf>
    <xf numFmtId="171" fontId="12" fillId="0" borderId="20" xfId="0" applyNumberFormat="1" applyFont="1" applyBorder="1" applyAlignment="1" applyProtection="1">
      <alignment horizontal="right" vertical="center"/>
      <protection locked="0"/>
    </xf>
    <xf numFmtId="164" fontId="12" fillId="3" borderId="22" xfId="1" applyFont="1" applyFill="1" applyBorder="1" applyAlignment="1" applyProtection="1">
      <alignment horizontal="right" vertical="center"/>
    </xf>
    <xf numFmtId="4" fontId="12" fillId="4" borderId="22" xfId="0" applyNumberFormat="1" applyFont="1" applyFill="1" applyBorder="1" applyAlignment="1" applyProtection="1">
      <alignment vertical="center"/>
      <protection locked="0"/>
    </xf>
    <xf numFmtId="0" fontId="12" fillId="0" borderId="73" xfId="0" applyFont="1" applyBorder="1" applyAlignment="1" applyProtection="1">
      <alignment vertical="center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60" zoomScaleNormal="50" workbookViewId="0">
      <selection activeCell="F17" sqref="F1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5" t="s">
        <v>32</v>
      </c>
      <c r="C1" s="115"/>
      <c r="D1" s="116" t="s">
        <v>45</v>
      </c>
      <c r="E1" s="116"/>
      <c r="F1" s="46">
        <v>42064</v>
      </c>
      <c r="G1" s="45" t="s">
        <v>64</v>
      </c>
      <c r="L1" s="8" t="s">
        <v>2</v>
      </c>
      <c r="M1" s="3">
        <f>+P1-N7</f>
        <v>0</v>
      </c>
      <c r="N1" s="5" t="s">
        <v>22</v>
      </c>
      <c r="O1" s="6"/>
      <c r="P1" s="78">
        <f>SUM(H7:M7)</f>
        <v>1302.8899999999999</v>
      </c>
      <c r="Q1" s="3" t="s">
        <v>36</v>
      </c>
      <c r="R1" s="101">
        <f>SUM(P11:P25)</f>
        <v>892.59</v>
      </c>
    </row>
    <row r="2" spans="1:18" s="8" customFormat="1" ht="57.75" customHeight="1">
      <c r="A2" s="4"/>
      <c r="B2" s="117" t="s">
        <v>8</v>
      </c>
      <c r="C2" s="117"/>
      <c r="D2" s="116"/>
      <c r="E2" s="116"/>
      <c r="F2" s="9"/>
      <c r="G2" s="9"/>
      <c r="N2" s="10" t="s">
        <v>30</v>
      </c>
      <c r="O2" s="11"/>
      <c r="P2" s="12"/>
      <c r="Q2" s="3" t="s">
        <v>1</v>
      </c>
      <c r="R2" s="101"/>
    </row>
    <row r="3" spans="1:18" s="8" customFormat="1" ht="35.25" customHeight="1">
      <c r="A3" s="4"/>
      <c r="B3" s="117" t="s">
        <v>9</v>
      </c>
      <c r="C3" s="117"/>
      <c r="D3" s="116" t="s">
        <v>1</v>
      </c>
      <c r="E3" s="116"/>
      <c r="N3" s="10" t="s">
        <v>29</v>
      </c>
      <c r="O3" s="11"/>
      <c r="P3" s="79">
        <f>+O7</f>
        <v>1302.8899999999999</v>
      </c>
      <c r="Q3" s="13"/>
      <c r="R3" s="101">
        <f>R1</f>
        <v>892.59</v>
      </c>
    </row>
    <row r="4" spans="1:18" s="8" customFormat="1" ht="35.25" customHeight="1" thickBot="1">
      <c r="A4" s="4"/>
      <c r="D4" s="14"/>
      <c r="E4" s="14"/>
      <c r="F4" s="10" t="s">
        <v>26</v>
      </c>
      <c r="G4" s="80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01"/>
    </row>
    <row r="5" spans="1:18" s="8" customFormat="1" ht="43.5" customHeight="1" thickTop="1" thickBot="1">
      <c r="A5" s="4"/>
      <c r="B5" s="19" t="s">
        <v>10</v>
      </c>
      <c r="C5" s="20"/>
      <c r="D5" s="51">
        <v>14</v>
      </c>
      <c r="E5" s="14"/>
      <c r="F5" s="10" t="s">
        <v>27</v>
      </c>
      <c r="G5" s="80">
        <v>1.1100000000000001</v>
      </c>
      <c r="N5" s="141" t="s">
        <v>31</v>
      </c>
      <c r="O5" s="141"/>
      <c r="P5" s="81">
        <f>P1-P2-P3</f>
        <v>0</v>
      </c>
      <c r="Q5" s="13"/>
      <c r="R5" s="101">
        <f>R1-R3</f>
        <v>0</v>
      </c>
    </row>
    <row r="6" spans="1:18" s="8" customFormat="1" ht="43.5" customHeight="1" thickTop="1" thickBot="1">
      <c r="A6" s="4"/>
      <c r="B6" s="82" t="s">
        <v>44</v>
      </c>
      <c r="C6" s="82"/>
      <c r="D6" s="14"/>
      <c r="E6" s="14"/>
      <c r="F6" s="10" t="s">
        <v>28</v>
      </c>
      <c r="G6" s="83">
        <v>11.11</v>
      </c>
      <c r="Q6" s="13"/>
    </row>
    <row r="7" spans="1:18" s="8" customFormat="1" ht="27" customHeight="1" thickTop="1" thickBot="1">
      <c r="A7" s="123" t="s">
        <v>38</v>
      </c>
      <c r="B7" s="124"/>
      <c r="C7" s="125"/>
      <c r="D7" s="126" t="s">
        <v>12</v>
      </c>
      <c r="E7" s="127"/>
      <c r="F7" s="127"/>
      <c r="G7" s="84">
        <f t="shared" ref="G7:O7" si="0">SUM(G11:G25)</f>
        <v>0</v>
      </c>
      <c r="H7" s="85">
        <f t="shared" si="0"/>
        <v>0</v>
      </c>
      <c r="I7" s="86">
        <f t="shared" si="0"/>
        <v>0</v>
      </c>
      <c r="J7" s="86">
        <f t="shared" si="0"/>
        <v>187</v>
      </c>
      <c r="K7" s="86">
        <f t="shared" si="0"/>
        <v>429.1</v>
      </c>
      <c r="L7" s="86">
        <f t="shared" si="0"/>
        <v>0</v>
      </c>
      <c r="M7" s="87">
        <f t="shared" si="0"/>
        <v>686.79</v>
      </c>
      <c r="N7" s="88">
        <f t="shared" si="0"/>
        <v>1302.8899999999999</v>
      </c>
      <c r="O7" s="89">
        <f t="shared" si="0"/>
        <v>1302.8899999999999</v>
      </c>
    </row>
    <row r="8" spans="1:18" ht="36" customHeight="1" thickTop="1" thickBot="1">
      <c r="A8" s="128"/>
      <c r="B8" s="129" t="s">
        <v>11</v>
      </c>
      <c r="C8" s="129" t="s">
        <v>24</v>
      </c>
      <c r="D8" s="130" t="s">
        <v>17</v>
      </c>
      <c r="E8" s="129" t="s">
        <v>39</v>
      </c>
      <c r="F8" s="132" t="s">
        <v>40</v>
      </c>
      <c r="G8" s="118" t="s">
        <v>14</v>
      </c>
      <c r="H8" s="120" t="s">
        <v>15</v>
      </c>
      <c r="I8" s="121" t="s">
        <v>16</v>
      </c>
      <c r="J8" s="122" t="s">
        <v>18</v>
      </c>
      <c r="K8" s="122" t="s">
        <v>19</v>
      </c>
      <c r="L8" s="142" t="s">
        <v>20</v>
      </c>
      <c r="M8" s="143"/>
      <c r="N8" s="140" t="s">
        <v>22</v>
      </c>
      <c r="O8" s="144" t="s">
        <v>23</v>
      </c>
      <c r="P8" s="133" t="s">
        <v>62</v>
      </c>
      <c r="Q8" s="2"/>
    </row>
    <row r="9" spans="1:18" ht="36" customHeight="1" thickTop="1" thickBot="1">
      <c r="A9" s="128"/>
      <c r="B9" s="129" t="s">
        <v>37</v>
      </c>
      <c r="C9" s="129"/>
      <c r="D9" s="131"/>
      <c r="E9" s="129"/>
      <c r="F9" s="132"/>
      <c r="G9" s="119"/>
      <c r="H9" s="120" t="s">
        <v>4</v>
      </c>
      <c r="I9" s="121" t="s">
        <v>4</v>
      </c>
      <c r="J9" s="121"/>
      <c r="K9" s="121" t="s">
        <v>3</v>
      </c>
      <c r="L9" s="136" t="s">
        <v>21</v>
      </c>
      <c r="M9" s="138" t="s">
        <v>25</v>
      </c>
      <c r="N9" s="140"/>
      <c r="O9" s="144"/>
      <c r="P9" s="134"/>
      <c r="Q9" s="2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90" t="s">
        <v>0</v>
      </c>
      <c r="H10" s="120"/>
      <c r="I10" s="121"/>
      <c r="J10" s="121"/>
      <c r="K10" s="121"/>
      <c r="L10" s="137"/>
      <c r="M10" s="139"/>
      <c r="N10" s="140"/>
      <c r="O10" s="144"/>
      <c r="P10" s="135"/>
      <c r="Q10" s="2"/>
    </row>
    <row r="11" spans="1:18" ht="30" customHeight="1" thickTop="1">
      <c r="A11" s="27">
        <v>1</v>
      </c>
      <c r="B11" s="42">
        <v>42079</v>
      </c>
      <c r="C11" s="29" t="s">
        <v>50</v>
      </c>
      <c r="D11" s="91" t="s">
        <v>51</v>
      </c>
      <c r="E11" s="91"/>
      <c r="F11" s="92"/>
      <c r="G11" s="93"/>
      <c r="H11" s="94">
        <f>IF($D$3="si",($G$5/$G$6*G11),IF($D$3="no",G11*$G$4,0))</f>
        <v>0</v>
      </c>
      <c r="I11" s="30"/>
      <c r="J11" s="31"/>
      <c r="K11" s="95"/>
      <c r="L11" s="95"/>
      <c r="M11" s="34">
        <v>15.6</v>
      </c>
      <c r="N11" s="35">
        <f>SUM(H11:M11)</f>
        <v>15.6</v>
      </c>
      <c r="O11" s="36">
        <v>15.6</v>
      </c>
      <c r="P11" s="96">
        <v>10.94</v>
      </c>
      <c r="Q11" s="2"/>
    </row>
    <row r="12" spans="1:18" ht="30" customHeight="1">
      <c r="A12" s="37">
        <v>2</v>
      </c>
      <c r="B12" s="42">
        <v>42065</v>
      </c>
      <c r="C12" s="39" t="s">
        <v>52</v>
      </c>
      <c r="D12" s="91" t="s">
        <v>53</v>
      </c>
      <c r="E12" s="91"/>
      <c r="F12" s="92"/>
      <c r="G12" s="97"/>
      <c r="H12" s="94">
        <f>IF($D$3="si",($G$5/$G$6*G12),IF($D$3="no",G12*$G$4,0))</f>
        <v>0</v>
      </c>
      <c r="I12" s="30"/>
      <c r="J12" s="31"/>
      <c r="K12" s="95">
        <v>3.7</v>
      </c>
      <c r="L12" s="33"/>
      <c r="M12" s="34"/>
      <c r="N12" s="35">
        <f>SUM(H12:M12)</f>
        <v>3.7</v>
      </c>
      <c r="O12" s="38">
        <v>3.7</v>
      </c>
      <c r="P12" s="96">
        <v>2.5</v>
      </c>
      <c r="Q12" s="2"/>
    </row>
    <row r="13" spans="1:18" ht="30" customHeight="1">
      <c r="A13" s="37">
        <v>3</v>
      </c>
      <c r="B13" s="28">
        <v>42065</v>
      </c>
      <c r="C13" s="29" t="s">
        <v>52</v>
      </c>
      <c r="D13" s="91" t="s">
        <v>54</v>
      </c>
      <c r="E13" s="91"/>
      <c r="F13" s="92"/>
      <c r="G13" s="97"/>
      <c r="H13" s="94">
        <f t="shared" ref="H13:H25" si="1">IF($D$3="si",($G$5/$G$6*G13),IF($D$3="no",G13*$G$4,0))</f>
        <v>0</v>
      </c>
      <c r="I13" s="30"/>
      <c r="J13" s="31"/>
      <c r="K13" s="95"/>
      <c r="L13" s="33"/>
      <c r="M13" s="34">
        <v>11.4</v>
      </c>
      <c r="N13" s="35">
        <f t="shared" ref="N13:N24" si="2">SUM(H13:M13)</f>
        <v>11.4</v>
      </c>
      <c r="O13" s="38">
        <v>11.4</v>
      </c>
      <c r="P13" s="98">
        <v>7.71</v>
      </c>
      <c r="Q13" s="2"/>
    </row>
    <row r="14" spans="1:18" ht="30" customHeight="1">
      <c r="A14" s="37">
        <v>4</v>
      </c>
      <c r="B14" s="28">
        <v>42065</v>
      </c>
      <c r="C14" s="29" t="s">
        <v>52</v>
      </c>
      <c r="D14" s="91" t="s">
        <v>54</v>
      </c>
      <c r="E14" s="91"/>
      <c r="F14" s="92"/>
      <c r="G14" s="97"/>
      <c r="H14" s="94">
        <f t="shared" si="1"/>
        <v>0</v>
      </c>
      <c r="I14" s="30"/>
      <c r="J14" s="31"/>
      <c r="K14" s="95"/>
      <c r="L14" s="33"/>
      <c r="M14" s="34">
        <v>29.3</v>
      </c>
      <c r="N14" s="35">
        <f t="shared" si="2"/>
        <v>29.3</v>
      </c>
      <c r="O14" s="38">
        <v>29.3</v>
      </c>
      <c r="P14" s="98">
        <v>19.829999999999998</v>
      </c>
      <c r="Q14" s="2"/>
    </row>
    <row r="15" spans="1:18" ht="30" customHeight="1">
      <c r="A15" s="37">
        <v>5</v>
      </c>
      <c r="B15" s="28">
        <v>42065</v>
      </c>
      <c r="C15" s="2" t="s">
        <v>52</v>
      </c>
      <c r="D15" s="29" t="s">
        <v>55</v>
      </c>
      <c r="E15" s="91"/>
      <c r="F15" s="92"/>
      <c r="G15" s="97"/>
      <c r="H15" s="94">
        <f t="shared" si="1"/>
        <v>0</v>
      </c>
      <c r="I15" s="30"/>
      <c r="J15" s="31"/>
      <c r="K15" s="95">
        <v>88.4</v>
      </c>
      <c r="L15" s="33"/>
      <c r="M15" s="34"/>
      <c r="N15" s="35">
        <f t="shared" si="2"/>
        <v>88.4</v>
      </c>
      <c r="O15" s="38">
        <v>88.4</v>
      </c>
      <c r="P15" s="98">
        <v>59.82</v>
      </c>
      <c r="Q15" s="2"/>
    </row>
    <row r="16" spans="1:18" ht="30" customHeight="1">
      <c r="A16" s="37">
        <v>6</v>
      </c>
      <c r="B16" s="28">
        <v>42066</v>
      </c>
      <c r="C16" s="2" t="s">
        <v>52</v>
      </c>
      <c r="D16" s="29" t="s">
        <v>54</v>
      </c>
      <c r="E16" s="91"/>
      <c r="F16" s="92"/>
      <c r="G16" s="97"/>
      <c r="H16" s="94">
        <f t="shared" si="1"/>
        <v>0</v>
      </c>
      <c r="I16" s="30"/>
      <c r="J16" s="31"/>
      <c r="K16" s="95"/>
      <c r="L16" s="33"/>
      <c r="M16" s="34">
        <v>23.4</v>
      </c>
      <c r="N16" s="35">
        <f t="shared" si="2"/>
        <v>23.4</v>
      </c>
      <c r="O16" s="38">
        <v>23.4</v>
      </c>
      <c r="P16" s="98">
        <v>15.88</v>
      </c>
      <c r="Q16" s="2"/>
    </row>
    <row r="17" spans="1:17" ht="30" customHeight="1">
      <c r="A17" s="37">
        <v>7</v>
      </c>
      <c r="B17" s="28">
        <v>42065</v>
      </c>
      <c r="C17" s="39" t="s">
        <v>56</v>
      </c>
      <c r="D17" s="91" t="s">
        <v>57</v>
      </c>
      <c r="E17" s="91"/>
      <c r="F17" s="40"/>
      <c r="G17" s="97"/>
      <c r="H17" s="94">
        <f t="shared" si="1"/>
        <v>0</v>
      </c>
      <c r="I17" s="30"/>
      <c r="J17" s="31"/>
      <c r="K17" s="95">
        <v>310</v>
      </c>
      <c r="L17" s="33"/>
      <c r="M17" s="34"/>
      <c r="N17" s="35">
        <f t="shared" si="2"/>
        <v>310</v>
      </c>
      <c r="O17" s="38">
        <v>310</v>
      </c>
      <c r="P17" s="98">
        <v>209.78</v>
      </c>
      <c r="Q17" s="2"/>
    </row>
    <row r="18" spans="1:17" ht="30" customHeight="1">
      <c r="A18" s="37">
        <v>8</v>
      </c>
      <c r="B18" s="28">
        <v>42068</v>
      </c>
      <c r="C18" s="39" t="s">
        <v>58</v>
      </c>
      <c r="D18" s="91" t="s">
        <v>59</v>
      </c>
      <c r="E18" s="91"/>
      <c r="F18" s="40"/>
      <c r="G18" s="97"/>
      <c r="H18" s="94">
        <f t="shared" si="1"/>
        <v>0</v>
      </c>
      <c r="I18" s="30"/>
      <c r="J18" s="31"/>
      <c r="K18" s="95"/>
      <c r="L18" s="33"/>
      <c r="M18" s="34">
        <v>125.7</v>
      </c>
      <c r="N18" s="35">
        <f t="shared" si="2"/>
        <v>125.7</v>
      </c>
      <c r="O18" s="38">
        <v>125.7</v>
      </c>
      <c r="P18" s="98">
        <v>85.46</v>
      </c>
      <c r="Q18" s="2"/>
    </row>
    <row r="19" spans="1:17" ht="30" customHeight="1">
      <c r="A19" s="37">
        <v>9</v>
      </c>
      <c r="B19" s="28">
        <v>42069</v>
      </c>
      <c r="C19" s="39" t="s">
        <v>60</v>
      </c>
      <c r="D19" s="91" t="s">
        <v>59</v>
      </c>
      <c r="E19" s="91"/>
      <c r="F19" s="39"/>
      <c r="G19" s="97"/>
      <c r="H19" s="94">
        <f t="shared" si="1"/>
        <v>0</v>
      </c>
      <c r="I19" s="30"/>
      <c r="J19" s="32"/>
      <c r="K19" s="33"/>
      <c r="L19" s="33"/>
      <c r="M19" s="34">
        <v>254.82</v>
      </c>
      <c r="N19" s="35">
        <f t="shared" si="2"/>
        <v>254.82</v>
      </c>
      <c r="O19" s="38">
        <v>254.82</v>
      </c>
      <c r="P19" s="98">
        <v>175.47</v>
      </c>
      <c r="Q19" s="2"/>
    </row>
    <row r="20" spans="1:17" ht="30" customHeight="1">
      <c r="A20" s="37">
        <v>10</v>
      </c>
      <c r="B20" s="28">
        <v>42067</v>
      </c>
      <c r="C20" s="39" t="s">
        <v>52</v>
      </c>
      <c r="D20" s="91" t="s">
        <v>61</v>
      </c>
      <c r="E20" s="91"/>
      <c r="F20" s="39"/>
      <c r="G20" s="97"/>
      <c r="H20" s="94">
        <f t="shared" si="1"/>
        <v>0</v>
      </c>
      <c r="I20" s="31"/>
      <c r="J20" s="31"/>
      <c r="K20" s="95">
        <v>27</v>
      </c>
      <c r="L20" s="33"/>
      <c r="M20" s="34"/>
      <c r="N20" s="35">
        <f t="shared" si="2"/>
        <v>27</v>
      </c>
      <c r="O20" s="38">
        <v>27</v>
      </c>
      <c r="P20" s="98">
        <v>18.32</v>
      </c>
      <c r="Q20" s="2"/>
    </row>
    <row r="21" spans="1:17" ht="30" customHeight="1">
      <c r="A21" s="37">
        <v>11</v>
      </c>
      <c r="B21" s="42">
        <v>42082</v>
      </c>
      <c r="C21" s="39" t="s">
        <v>50</v>
      </c>
      <c r="D21" s="44" t="s">
        <v>49</v>
      </c>
      <c r="E21" s="40"/>
      <c r="F21" s="41"/>
      <c r="G21" s="97"/>
      <c r="H21" s="94">
        <f t="shared" si="1"/>
        <v>0</v>
      </c>
      <c r="I21" s="43"/>
      <c r="J21" s="32">
        <v>77</v>
      </c>
      <c r="K21" s="33"/>
      <c r="L21" s="33"/>
      <c r="M21" s="34"/>
      <c r="N21" s="35">
        <f t="shared" si="2"/>
        <v>77</v>
      </c>
      <c r="O21" s="38">
        <v>77</v>
      </c>
      <c r="P21" s="98">
        <v>54.3</v>
      </c>
      <c r="Q21" s="2"/>
    </row>
    <row r="22" spans="1:17" ht="30" customHeight="1">
      <c r="A22" s="37">
        <v>12</v>
      </c>
      <c r="B22" s="42">
        <v>42079</v>
      </c>
      <c r="C22" s="39" t="s">
        <v>50</v>
      </c>
      <c r="D22" s="44" t="s">
        <v>49</v>
      </c>
      <c r="E22" s="40"/>
      <c r="F22" s="41"/>
      <c r="G22" s="97"/>
      <c r="H22" s="94">
        <f t="shared" si="1"/>
        <v>0</v>
      </c>
      <c r="I22" s="43"/>
      <c r="J22" s="32">
        <v>55</v>
      </c>
      <c r="K22" s="33"/>
      <c r="L22" s="33"/>
      <c r="M22" s="34"/>
      <c r="N22" s="35">
        <f t="shared" si="2"/>
        <v>55</v>
      </c>
      <c r="O22" s="38">
        <v>55</v>
      </c>
      <c r="P22" s="98">
        <v>38.89</v>
      </c>
      <c r="Q22" s="2"/>
    </row>
    <row r="23" spans="1:17" ht="30" customHeight="1">
      <c r="A23" s="37">
        <v>13</v>
      </c>
      <c r="B23" s="42">
        <v>42065</v>
      </c>
      <c r="C23" s="39" t="s">
        <v>52</v>
      </c>
      <c r="D23" s="44" t="s">
        <v>49</v>
      </c>
      <c r="E23" s="40"/>
      <c r="F23" s="41"/>
      <c r="G23" s="97"/>
      <c r="H23" s="94">
        <f t="shared" si="1"/>
        <v>0</v>
      </c>
      <c r="I23" s="43"/>
      <c r="J23" s="32">
        <v>55</v>
      </c>
      <c r="K23" s="33"/>
      <c r="L23" s="33"/>
      <c r="M23" s="34"/>
      <c r="N23" s="35">
        <f t="shared" si="2"/>
        <v>55</v>
      </c>
      <c r="O23" s="38">
        <v>55</v>
      </c>
      <c r="P23" s="98">
        <v>37.22</v>
      </c>
      <c r="Q23" s="2"/>
    </row>
    <row r="24" spans="1:17" ht="30" customHeight="1">
      <c r="A24" s="37">
        <v>14</v>
      </c>
      <c r="B24" s="42">
        <v>42088</v>
      </c>
      <c r="C24" s="39" t="s">
        <v>63</v>
      </c>
      <c r="D24" s="44" t="s">
        <v>69</v>
      </c>
      <c r="E24" s="40"/>
      <c r="F24" s="41"/>
      <c r="G24" s="97"/>
      <c r="H24" s="94">
        <f t="shared" si="1"/>
        <v>0</v>
      </c>
      <c r="I24" s="43"/>
      <c r="J24" s="32"/>
      <c r="K24" s="33"/>
      <c r="L24" s="33"/>
      <c r="M24" s="34">
        <v>226.57</v>
      </c>
      <c r="N24" s="35">
        <f t="shared" si="2"/>
        <v>226.57</v>
      </c>
      <c r="O24" s="38">
        <v>226.57</v>
      </c>
      <c r="P24" s="98">
        <v>156.47</v>
      </c>
      <c r="Q24" s="2"/>
    </row>
    <row r="25" spans="1:17" ht="30" customHeight="1">
      <c r="A25" s="37">
        <v>15</v>
      </c>
      <c r="B25" s="42"/>
      <c r="C25" s="39"/>
      <c r="D25" s="44"/>
      <c r="E25" s="40"/>
      <c r="F25" s="41"/>
      <c r="G25" s="97"/>
      <c r="H25" s="94">
        <f t="shared" si="1"/>
        <v>0</v>
      </c>
      <c r="I25" s="43"/>
      <c r="J25" s="32"/>
      <c r="K25" s="33"/>
      <c r="L25" s="33"/>
      <c r="M25" s="34"/>
      <c r="N25" s="35">
        <f>SUM(H25:M25)</f>
        <v>0</v>
      </c>
      <c r="O25" s="38"/>
      <c r="P25" s="98"/>
      <c r="Q25" s="2"/>
    </row>
    <row r="26" spans="1:17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Q26" s="2"/>
    </row>
    <row r="27" spans="1:17">
      <c r="A27" s="63"/>
      <c r="B27" s="64"/>
      <c r="C27" s="65"/>
      <c r="D27" s="66"/>
      <c r="E27" s="66"/>
      <c r="F27" s="67"/>
      <c r="G27" s="68"/>
      <c r="H27" s="69"/>
      <c r="I27" s="70"/>
      <c r="J27" s="70"/>
      <c r="K27" s="70"/>
      <c r="L27" s="70"/>
      <c r="M27" s="70"/>
      <c r="N27" s="71"/>
      <c r="O27" s="72"/>
      <c r="Q27" s="2"/>
    </row>
    <row r="28" spans="1:17">
      <c r="A28" s="52"/>
      <c r="B28" s="62" t="s">
        <v>5</v>
      </c>
      <c r="C28" s="62"/>
      <c r="D28" s="62"/>
      <c r="E28" s="53"/>
      <c r="F28" s="53"/>
      <c r="G28" s="62" t="s">
        <v>7</v>
      </c>
      <c r="H28" s="62"/>
      <c r="I28" s="62"/>
      <c r="J28" s="53"/>
      <c r="K28" s="53"/>
      <c r="L28" s="62" t="s">
        <v>6</v>
      </c>
      <c r="M28" s="62"/>
      <c r="N28" s="62"/>
      <c r="O28" s="53"/>
      <c r="Q28" s="2"/>
    </row>
    <row r="29" spans="1:17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Q29" s="2"/>
    </row>
    <row r="30" spans="1:17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Q30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7:M27 J13:L20 H12:H25 I15:I20 J11:M12 H11:I11 I21:M25 M16:M20">
      <formula1>0</formula1>
      <formula2>0</formula2>
    </dataValidation>
    <dataValidation type="whole" operator="greaterThanOrEqual" allowBlank="1" showErrorMessage="1" errorTitle="Valore" error="Inserire un numero maggiore o uguale a 0 (zero)!" sqref="N27 N11:N25">
      <formula1>0</formula1>
      <formula2>0</formula2>
    </dataValidation>
    <dataValidation type="textLength" operator="greaterThan" allowBlank="1" showErrorMessage="1" sqref="D27:E27 D21:E25 E17:E19">
      <formula1>1</formula1>
      <formula2>0</formula2>
    </dataValidation>
    <dataValidation type="textLength" operator="greaterThan" sqref="F27 F21:F25 F17:F18">
      <formula1>1</formula1>
      <formula2>0</formula2>
    </dataValidation>
    <dataValidation type="date" operator="greaterThanOrEqual" showErrorMessage="1" errorTitle="Data" error="Inserire una data superiore al 1/11/2000" sqref="B27 B21:B25 B11:B12">
      <formula1>36831</formula1>
      <formula2>0</formula2>
    </dataValidation>
    <dataValidation type="textLength" operator="greaterThan" allowBlank="1" sqref="C27 C12 C21:C25 C19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1.39" bottom="0.75" header="0.3" footer="0.3"/>
  <pageSetup paperSize="9" scale="3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50" zoomScaleSheetLayoutView="50" workbookViewId="0">
      <pane ySplit="5" topLeftCell="A6" activePane="bottomLeft" state="frozen"/>
      <selection pane="bottomLeft" activeCell="Q13" sqref="Q13:Q15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15" t="s">
        <v>32</v>
      </c>
      <c r="C1" s="115"/>
      <c r="D1" s="115"/>
      <c r="E1" s="116" t="s">
        <v>45</v>
      </c>
      <c r="F1" s="116"/>
      <c r="G1" s="46">
        <v>42064</v>
      </c>
      <c r="H1" s="45" t="s">
        <v>65</v>
      </c>
      <c r="L1" s="8" t="s">
        <v>2</v>
      </c>
      <c r="M1" s="3">
        <f>+P1-N7</f>
        <v>0</v>
      </c>
      <c r="N1" s="5" t="s">
        <v>22</v>
      </c>
      <c r="O1" s="6"/>
      <c r="P1" s="7">
        <f>SUM(H7:M7)</f>
        <v>1558</v>
      </c>
      <c r="Q1" s="101">
        <f>SUM(P11,P13:P16)</f>
        <v>589.1</v>
      </c>
      <c r="R1" s="101">
        <f>SUM(Q11,Q13:Q16)</f>
        <v>409.18</v>
      </c>
    </row>
    <row r="2" spans="1:19" s="8" customFormat="1" ht="35.25" customHeight="1">
      <c r="A2" s="4"/>
      <c r="B2" s="117" t="s">
        <v>8</v>
      </c>
      <c r="C2" s="117"/>
      <c r="D2" s="117"/>
      <c r="E2" s="116"/>
      <c r="F2" s="116"/>
      <c r="G2" s="9"/>
      <c r="H2" s="9"/>
      <c r="N2" s="10" t="s">
        <v>30</v>
      </c>
      <c r="O2" s="11"/>
      <c r="P2" s="12"/>
      <c r="Q2" s="101"/>
      <c r="R2" s="101"/>
    </row>
    <row r="3" spans="1:19" s="8" customFormat="1" ht="35.25" customHeight="1">
      <c r="A3" s="4"/>
      <c r="B3" s="117" t="s">
        <v>9</v>
      </c>
      <c r="C3" s="117"/>
      <c r="D3" s="117"/>
      <c r="E3" s="116" t="s">
        <v>1</v>
      </c>
      <c r="F3" s="116"/>
      <c r="N3" s="10" t="s">
        <v>29</v>
      </c>
      <c r="O3" s="11"/>
      <c r="P3" s="12">
        <f>+O7</f>
        <v>1417</v>
      </c>
      <c r="Q3" s="102">
        <f>SUM(P11:P12,P16:P17)</f>
        <v>535.79</v>
      </c>
      <c r="R3" s="102">
        <f>SUM(Q11:Q12,Q16:Q17)</f>
        <v>373.27</v>
      </c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02"/>
      <c r="R4" s="102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5</v>
      </c>
      <c r="F5" s="14"/>
      <c r="G5" s="77" t="s">
        <v>42</v>
      </c>
      <c r="H5" s="21">
        <v>1.1100000000000001</v>
      </c>
      <c r="N5" s="141" t="s">
        <v>31</v>
      </c>
      <c r="O5" s="141"/>
      <c r="P5" s="22">
        <f>P1-P2-P3</f>
        <v>141</v>
      </c>
      <c r="Q5" s="102">
        <f>Q1-Q3</f>
        <v>53.310000000000059</v>
      </c>
      <c r="R5" s="102">
        <f>R1-R3</f>
        <v>35.910000000000025</v>
      </c>
    </row>
    <row r="6" spans="1:19" s="8" customFormat="1" ht="43.5" customHeight="1" thickTop="1" thickBot="1">
      <c r="A6" s="4"/>
      <c r="B6" s="23" t="s">
        <v>46</v>
      </c>
      <c r="C6" s="23"/>
      <c r="D6" s="23"/>
      <c r="E6" s="14"/>
      <c r="F6" s="14"/>
      <c r="G6" s="77" t="s">
        <v>43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58" t="s">
        <v>12</v>
      </c>
      <c r="F7" s="159"/>
      <c r="G7" s="25">
        <f t="shared" ref="G7:O7" si="0">SUM(G11:G18)</f>
        <v>0</v>
      </c>
      <c r="H7" s="25">
        <f t="shared" si="0"/>
        <v>0</v>
      </c>
      <c r="I7" s="56">
        <f t="shared" si="0"/>
        <v>0</v>
      </c>
      <c r="J7" s="60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1558</v>
      </c>
      <c r="N7" s="57">
        <f t="shared" si="0"/>
        <v>1558</v>
      </c>
      <c r="O7" s="58">
        <f t="shared" si="0"/>
        <v>1417</v>
      </c>
      <c r="P7" s="13"/>
    </row>
    <row r="8" spans="1:19" ht="36" customHeight="1" thickTop="1" thickBot="1">
      <c r="A8" s="149"/>
      <c r="B8" s="55"/>
      <c r="C8" s="150" t="s">
        <v>24</v>
      </c>
      <c r="D8" s="153" t="s">
        <v>17</v>
      </c>
      <c r="E8" s="129" t="s">
        <v>13</v>
      </c>
      <c r="F8" s="154" t="s">
        <v>41</v>
      </c>
      <c r="G8" s="145" t="s">
        <v>14</v>
      </c>
      <c r="H8" s="146" t="s">
        <v>15</v>
      </c>
      <c r="I8" s="122" t="s">
        <v>16</v>
      </c>
      <c r="J8" s="122" t="s">
        <v>18</v>
      </c>
      <c r="K8" s="122" t="s">
        <v>19</v>
      </c>
      <c r="L8" s="142" t="s">
        <v>20</v>
      </c>
      <c r="M8" s="143"/>
      <c r="N8" s="160" t="s">
        <v>22</v>
      </c>
      <c r="O8" s="155" t="s">
        <v>23</v>
      </c>
      <c r="P8" s="133" t="s">
        <v>67</v>
      </c>
      <c r="Q8" s="133" t="s">
        <v>62</v>
      </c>
      <c r="R8" s="2"/>
    </row>
    <row r="9" spans="1:19" ht="36" customHeight="1" thickTop="1" thickBot="1">
      <c r="A9" s="128"/>
      <c r="B9" s="55" t="s">
        <v>11</v>
      </c>
      <c r="C9" s="151"/>
      <c r="D9" s="129"/>
      <c r="E9" s="129"/>
      <c r="F9" s="154"/>
      <c r="G9" s="145"/>
      <c r="H9" s="147"/>
      <c r="I9" s="121" t="s">
        <v>4</v>
      </c>
      <c r="J9" s="121"/>
      <c r="K9" s="121" t="s">
        <v>3</v>
      </c>
      <c r="L9" s="122" t="s">
        <v>21</v>
      </c>
      <c r="M9" s="156" t="s">
        <v>25</v>
      </c>
      <c r="N9" s="140"/>
      <c r="O9" s="144"/>
      <c r="P9" s="134"/>
      <c r="Q9" s="134"/>
      <c r="R9" s="2"/>
    </row>
    <row r="10" spans="1:19" ht="37.5" customHeight="1" thickTop="1" thickBot="1">
      <c r="A10" s="128"/>
      <c r="B10" s="50"/>
      <c r="C10" s="152"/>
      <c r="D10" s="129"/>
      <c r="E10" s="129"/>
      <c r="F10" s="154"/>
      <c r="G10" s="26" t="s">
        <v>0</v>
      </c>
      <c r="H10" s="148"/>
      <c r="I10" s="121"/>
      <c r="J10" s="121"/>
      <c r="K10" s="121"/>
      <c r="L10" s="121"/>
      <c r="M10" s="157"/>
      <c r="N10" s="140"/>
      <c r="O10" s="144"/>
      <c r="P10" s="135"/>
      <c r="Q10" s="135"/>
      <c r="R10" s="2"/>
    </row>
    <row r="11" spans="1:19" ht="30" customHeight="1" thickTop="1">
      <c r="A11" s="27">
        <v>1</v>
      </c>
      <c r="B11" s="42">
        <v>42082</v>
      </c>
      <c r="C11" s="29" t="s">
        <v>47</v>
      </c>
      <c r="D11" s="29" t="s">
        <v>48</v>
      </c>
      <c r="E11" s="59"/>
      <c r="F11" s="59"/>
      <c r="G11" s="73"/>
      <c r="H11" s="75">
        <f>IF($E$3="si",($H$5/$H$6*G11),IF($E$3="no",G11*$H$4,0))</f>
        <v>0</v>
      </c>
      <c r="I11" s="61"/>
      <c r="J11" s="61"/>
      <c r="K11" s="30"/>
      <c r="L11" s="31"/>
      <c r="M11" s="33">
        <v>1334</v>
      </c>
      <c r="N11" s="35">
        <f t="shared" ref="N11:N18" si="1">SUM(H11:M11)</f>
        <v>1334</v>
      </c>
      <c r="O11" s="36">
        <v>1334</v>
      </c>
      <c r="P11" s="96">
        <v>504.41</v>
      </c>
      <c r="Q11" s="96">
        <v>351.11</v>
      </c>
      <c r="R11" s="2"/>
    </row>
    <row r="12" spans="1:19" ht="30" customHeight="1">
      <c r="A12" s="37">
        <v>2</v>
      </c>
      <c r="B12" s="42">
        <v>42081</v>
      </c>
      <c r="C12" s="29" t="s">
        <v>47</v>
      </c>
      <c r="D12" s="39" t="s">
        <v>66</v>
      </c>
      <c r="E12" s="59"/>
      <c r="F12" s="59"/>
      <c r="G12" s="74"/>
      <c r="H12" s="75">
        <f>IF($E$3="si",($H$5/$H$6*G12),IF($E$3="no",G12*$H$4,0))</f>
        <v>0</v>
      </c>
      <c r="I12" s="61"/>
      <c r="J12" s="61"/>
      <c r="K12" s="30"/>
      <c r="L12" s="31"/>
      <c r="M12" s="33"/>
      <c r="N12" s="35">
        <f t="shared" si="1"/>
        <v>0</v>
      </c>
      <c r="O12" s="38">
        <v>40</v>
      </c>
      <c r="P12" s="96">
        <v>15.12</v>
      </c>
      <c r="Q12" s="96">
        <v>10.53</v>
      </c>
      <c r="R12" s="2"/>
    </row>
    <row r="13" spans="1:19" ht="30" customHeight="1">
      <c r="A13" s="37">
        <v>3</v>
      </c>
      <c r="B13" s="42">
        <v>42081</v>
      </c>
      <c r="C13" s="29" t="s">
        <v>47</v>
      </c>
      <c r="D13" s="39" t="s">
        <v>49</v>
      </c>
      <c r="E13" s="59"/>
      <c r="F13" s="59"/>
      <c r="G13" s="74"/>
      <c r="H13" s="75">
        <f>IF($E$3="si",($H$5/$H$6*G13),IF($E$3="no",G13*$H$4,0))</f>
        <v>0</v>
      </c>
      <c r="I13" s="61"/>
      <c r="J13" s="61"/>
      <c r="K13" s="30"/>
      <c r="L13" s="31"/>
      <c r="M13" s="33">
        <v>57</v>
      </c>
      <c r="N13" s="35">
        <f t="shared" ref="N13:N16" si="2">SUM(H13:M13)</f>
        <v>57</v>
      </c>
      <c r="O13" s="38"/>
      <c r="P13" s="98">
        <v>21.55</v>
      </c>
      <c r="Q13" s="98">
        <v>14.66</v>
      </c>
      <c r="R13" s="2"/>
    </row>
    <row r="14" spans="1:19" ht="30" customHeight="1">
      <c r="A14" s="37">
        <v>4</v>
      </c>
      <c r="B14" s="28">
        <v>42081</v>
      </c>
      <c r="C14" s="29" t="s">
        <v>47</v>
      </c>
      <c r="D14" s="29" t="s">
        <v>49</v>
      </c>
      <c r="E14" s="59"/>
      <c r="F14" s="59"/>
      <c r="G14" s="74"/>
      <c r="H14" s="75">
        <f t="shared" ref="H14:H16" si="3">IF($E$3="si",($H$5/$H$6*G14),IF($E$3="no",G14*$H$4,0))</f>
        <v>0</v>
      </c>
      <c r="I14" s="61"/>
      <c r="J14" s="61"/>
      <c r="K14" s="30"/>
      <c r="L14" s="31"/>
      <c r="M14" s="33">
        <v>68.5</v>
      </c>
      <c r="N14" s="35">
        <f t="shared" si="2"/>
        <v>68.5</v>
      </c>
      <c r="O14" s="38"/>
      <c r="P14" s="98">
        <v>25.9</v>
      </c>
      <c r="Q14" s="98">
        <v>17.62</v>
      </c>
      <c r="R14" s="2"/>
    </row>
    <row r="15" spans="1:19" ht="30" customHeight="1">
      <c r="A15" s="37">
        <v>5</v>
      </c>
      <c r="B15" s="28">
        <v>42082</v>
      </c>
      <c r="C15" s="29" t="s">
        <v>47</v>
      </c>
      <c r="D15" s="29" t="s">
        <v>49</v>
      </c>
      <c r="E15" s="59"/>
      <c r="F15" s="59"/>
      <c r="G15" s="74"/>
      <c r="H15" s="75">
        <f t="shared" si="3"/>
        <v>0</v>
      </c>
      <c r="I15" s="61"/>
      <c r="J15" s="61"/>
      <c r="K15" s="30"/>
      <c r="L15" s="31"/>
      <c r="M15" s="33">
        <v>15.5</v>
      </c>
      <c r="N15" s="35">
        <f t="shared" si="2"/>
        <v>15.5</v>
      </c>
      <c r="O15" s="38"/>
      <c r="P15" s="98">
        <v>5.86</v>
      </c>
      <c r="Q15" s="98">
        <v>3.95</v>
      </c>
      <c r="R15" s="2"/>
    </row>
    <row r="16" spans="1:19" ht="30" customHeight="1">
      <c r="A16" s="37">
        <v>6</v>
      </c>
      <c r="B16" s="28">
        <v>42082</v>
      </c>
      <c r="C16" s="29" t="s">
        <v>47</v>
      </c>
      <c r="D16" s="29" t="s">
        <v>51</v>
      </c>
      <c r="E16" s="59"/>
      <c r="F16" s="59"/>
      <c r="G16" s="74"/>
      <c r="H16" s="75">
        <f t="shared" si="3"/>
        <v>0</v>
      </c>
      <c r="I16" s="61"/>
      <c r="J16" s="61"/>
      <c r="K16" s="30"/>
      <c r="L16" s="31"/>
      <c r="M16" s="33">
        <v>83</v>
      </c>
      <c r="N16" s="35">
        <f t="shared" si="2"/>
        <v>83</v>
      </c>
      <c r="O16" s="38">
        <v>83</v>
      </c>
      <c r="P16" s="98">
        <v>31.38</v>
      </c>
      <c r="Q16" s="98">
        <v>21.84</v>
      </c>
      <c r="R16" s="2"/>
    </row>
    <row r="17" spans="1:18" ht="30" customHeight="1">
      <c r="A17" s="37">
        <v>7</v>
      </c>
      <c r="B17" s="103">
        <v>42082</v>
      </c>
      <c r="C17" s="104"/>
      <c r="D17" s="104" t="s">
        <v>68</v>
      </c>
      <c r="E17" s="105"/>
      <c r="F17" s="105"/>
      <c r="G17" s="106"/>
      <c r="H17" s="107">
        <f t="shared" ref="H17:H18" si="4">IF($E$3="si",($H$5/$H$6*G17),IF($E$3="no",G17*$H$4,0))</f>
        <v>0</v>
      </c>
      <c r="I17" s="108"/>
      <c r="J17" s="108"/>
      <c r="K17" s="109"/>
      <c r="L17" s="110"/>
      <c r="M17" s="111"/>
      <c r="N17" s="112">
        <f t="shared" si="1"/>
        <v>0</v>
      </c>
      <c r="O17" s="113">
        <v>-40</v>
      </c>
      <c r="P17" s="114">
        <v>-15.12</v>
      </c>
      <c r="Q17" s="114">
        <v>-10.210000000000001</v>
      </c>
      <c r="R17" s="2"/>
    </row>
    <row r="18" spans="1:18" ht="30" customHeight="1">
      <c r="A18" s="37">
        <v>8</v>
      </c>
      <c r="B18" s="28"/>
      <c r="C18" s="29"/>
      <c r="D18" s="29"/>
      <c r="E18" s="59"/>
      <c r="F18" s="59"/>
      <c r="G18" s="74"/>
      <c r="H18" s="75">
        <f t="shared" si="4"/>
        <v>0</v>
      </c>
      <c r="I18" s="61"/>
      <c r="J18" s="61"/>
      <c r="K18" s="30"/>
      <c r="L18" s="31"/>
      <c r="M18" s="31"/>
      <c r="N18" s="35">
        <f t="shared" si="1"/>
        <v>0</v>
      </c>
      <c r="O18" s="38"/>
      <c r="P18" s="98"/>
      <c r="Q18" s="98"/>
      <c r="R18" s="2"/>
    </row>
    <row r="19" spans="1:18">
      <c r="P19" s="99"/>
    </row>
    <row r="20" spans="1:18">
      <c r="A20" s="52"/>
      <c r="B20" s="53"/>
      <c r="C20" s="53"/>
      <c r="D20" s="53"/>
      <c r="E20" s="53"/>
      <c r="F20" s="53"/>
      <c r="G20" s="53"/>
      <c r="H20" s="53"/>
      <c r="I20" s="53"/>
      <c r="J20" s="76"/>
      <c r="K20" s="76"/>
      <c r="L20" s="53"/>
      <c r="M20" s="53"/>
      <c r="N20" s="53"/>
      <c r="O20" s="53"/>
      <c r="P20" s="100"/>
      <c r="Q20" s="3"/>
    </row>
    <row r="21" spans="1:18">
      <c r="A21" s="63"/>
      <c r="B21" s="64"/>
      <c r="C21" s="65"/>
      <c r="D21" s="66"/>
      <c r="E21" s="66"/>
      <c r="F21" s="67"/>
      <c r="G21" s="68"/>
      <c r="H21" s="69"/>
      <c r="I21" s="70"/>
      <c r="J21" s="76"/>
      <c r="K21" s="76"/>
      <c r="L21" s="70"/>
      <c r="M21" s="70"/>
      <c r="N21" s="71"/>
      <c r="O21" s="72"/>
      <c r="P21" s="76"/>
      <c r="Q21" s="3"/>
    </row>
    <row r="22" spans="1:18">
      <c r="A22" s="52"/>
      <c r="B22" s="62" t="s">
        <v>33</v>
      </c>
      <c r="C22" s="62"/>
      <c r="D22" s="62"/>
      <c r="E22" s="53"/>
      <c r="F22" s="53"/>
      <c r="G22" s="62" t="s">
        <v>34</v>
      </c>
      <c r="H22" s="62"/>
      <c r="I22" s="62"/>
      <c r="J22" s="76"/>
      <c r="K22" s="76"/>
      <c r="L22" s="62" t="s">
        <v>35</v>
      </c>
      <c r="M22" s="62"/>
      <c r="N22" s="62"/>
      <c r="O22" s="53"/>
      <c r="P22" s="76"/>
      <c r="Q22" s="3"/>
    </row>
    <row r="23" spans="1:18">
      <c r="A23" s="52"/>
      <c r="B23" s="53"/>
      <c r="C23" s="53"/>
      <c r="D23" s="53"/>
      <c r="E23" s="53"/>
      <c r="F23" s="53"/>
      <c r="G23" s="53"/>
      <c r="H23" s="53"/>
      <c r="I23" s="53"/>
      <c r="J23" s="76"/>
      <c r="K23" s="76"/>
      <c r="L23" s="53"/>
      <c r="M23" s="53"/>
      <c r="N23" s="53"/>
      <c r="O23" s="53"/>
      <c r="P23" s="76"/>
      <c r="Q23" s="3"/>
    </row>
    <row r="24" spans="1:18">
      <c r="A24" s="52"/>
      <c r="B24" s="53"/>
      <c r="C24" s="53"/>
      <c r="D24" s="53"/>
      <c r="E24" s="53"/>
      <c r="F24" s="53"/>
      <c r="G24" s="53"/>
      <c r="H24" s="53"/>
      <c r="I24" s="53"/>
      <c r="J24" s="76"/>
      <c r="K24" s="76"/>
      <c r="L24" s="53"/>
      <c r="M24" s="53"/>
      <c r="N24" s="53"/>
      <c r="O24" s="53"/>
      <c r="P24" s="76"/>
      <c r="Q24" s="3"/>
    </row>
  </sheetData>
  <mergeCells count="25"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B1:D1"/>
    <mergeCell ref="E1:F1"/>
    <mergeCell ref="B2:D2"/>
    <mergeCell ref="E2:F2"/>
    <mergeCell ref="M9:M10"/>
    <mergeCell ref="P8:P10"/>
    <mergeCell ref="Q8:Q10"/>
    <mergeCell ref="G8:G9"/>
    <mergeCell ref="H8:H10"/>
    <mergeCell ref="A8:A10"/>
    <mergeCell ref="C8:C10"/>
    <mergeCell ref="D8:D10"/>
    <mergeCell ref="E8:E10"/>
    <mergeCell ref="F8:F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H12:J18 L11:M18 K17:K18 H11:K11">
      <formula1>0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 B11:B13">
      <formula1>36831</formula1>
      <formula2>0</formula2>
    </dataValidation>
    <dataValidation type="textLength" operator="greaterThan" allowBlank="1" sqref="C21 D12:D1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SGD</vt:lpstr>
      <vt:lpstr>AED</vt:lpstr>
      <vt:lpstr>AED!Print_Area</vt:lpstr>
      <vt:lpstr>AED!Print_Titles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2015-04-21T10:07:05Z</cp:lastPrinted>
  <dcterms:created xsi:type="dcterms:W3CDTF">2007-03-06T14:42:56Z</dcterms:created>
  <dcterms:modified xsi:type="dcterms:W3CDTF">2015-04-21T10:45:48Z</dcterms:modified>
</cp:coreProperties>
</file>