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EURO" sheetId="4" r:id="rId1"/>
    <sheet name="AED" sheetId="5" r:id="rId2"/>
  </sheets>
  <calcPr calcId="125725" concurrentCalc="0"/>
</workbook>
</file>

<file path=xl/calcChain.xml><?xml version="1.0" encoding="utf-8"?>
<calcChain xmlns="http://schemas.openxmlformats.org/spreadsheetml/2006/main">
  <c r="R5" i="5"/>
  <c r="R3"/>
  <c r="R1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H25"/>
  <c r="N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P16"/>
  <c r="H16"/>
  <c r="N16"/>
  <c r="P15"/>
  <c r="H15"/>
  <c r="N15"/>
  <c r="P14"/>
  <c r="H14"/>
  <c r="N14"/>
  <c r="P13"/>
  <c r="H13"/>
  <c r="N13"/>
  <c r="P12"/>
  <c r="H12"/>
  <c r="N12"/>
  <c r="H11"/>
  <c r="N11"/>
  <c r="N7"/>
  <c r="H7"/>
  <c r="I7"/>
  <c r="J7"/>
  <c r="K7"/>
  <c r="L7"/>
  <c r="M7"/>
  <c r="P7"/>
  <c r="O7"/>
  <c r="G7"/>
  <c r="P1"/>
  <c r="P3"/>
  <c r="P5"/>
  <c r="M1"/>
  <c r="P25" i="4"/>
  <c r="H25"/>
  <c r="N25"/>
  <c r="P24"/>
  <c r="H24"/>
  <c r="N24"/>
  <c r="P23"/>
  <c r="H23"/>
  <c r="N23"/>
  <c r="P22"/>
  <c r="H22"/>
  <c r="N22"/>
  <c r="P21"/>
  <c r="H21"/>
  <c r="N21"/>
  <c r="P20"/>
  <c r="H20"/>
  <c r="N20"/>
  <c r="P19"/>
  <c r="H19"/>
  <c r="N19"/>
  <c r="P18"/>
  <c r="H18"/>
  <c r="N18"/>
  <c r="P17"/>
  <c r="H17"/>
  <c r="N17"/>
  <c r="H11"/>
  <c r="H12"/>
  <c r="H13"/>
  <c r="H14"/>
  <c r="H15"/>
  <c r="H16"/>
  <c r="H26"/>
  <c r="H27"/>
  <c r="H7"/>
  <c r="I7"/>
  <c r="J7"/>
  <c r="K7"/>
  <c r="L7"/>
  <c r="M7"/>
  <c r="P1"/>
  <c r="N11"/>
  <c r="N12"/>
  <c r="N13"/>
  <c r="N14"/>
  <c r="N15"/>
  <c r="N16"/>
  <c r="N26"/>
  <c r="N27"/>
  <c r="N7"/>
  <c r="M1"/>
  <c r="P27"/>
  <c r="P26"/>
  <c r="P16"/>
  <c r="P15"/>
  <c r="P14"/>
  <c r="P13"/>
  <c r="P7"/>
  <c r="O7"/>
  <c r="G7"/>
  <c r="P3"/>
  <c r="P5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<sst xmlns="http://schemas.openxmlformats.org/spreadsheetml/2006/main" count="248" uniqueCount="79">
  <si>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</si>
  <si>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</si>
  <si>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</si>
  <si>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</si>
  <si>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</si>
  <si>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</si>
  <si>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</si>
  <si>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</si>
  <si>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</si>
  <si>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</si>
  <si>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</si>
  <si>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</si>
  <si>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</si>
  <si>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</si>
  <si>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</si>
  <si>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</si>
  <si>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</si>
  <si>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</si>
  <si>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</si>
  <si>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</si>
  <si>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</si>
  <si>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</si>
  <si>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</si>
  <si>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</si>
  <si>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</si>
  <si>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</si>
  <si>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</si>
  <si>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</si>
  <si>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</si>
  <si>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</si>
  <si>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</si>
  <si>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</si>
  <si>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</si>
  <si>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</si>
  <si>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</si>
  <si>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</si>
  <si>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</si>
  <si>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</si>
  <si>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</si>
  <si>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EMAD SHEHATA</t>
  </si>
  <si>
    <t>NO</t>
  </si>
  <si>
    <t>DEMO ABU-DHABI</t>
  </si>
  <si>
    <t>Prelievo</t>
  </si>
  <si>
    <t>ITALIA</t>
  </si>
  <si>
    <t>€</t>
  </si>
  <si>
    <t>Taxi Casa- Cadorna</t>
  </si>
  <si>
    <t>Caffè</t>
  </si>
  <si>
    <t>MXP EXPRESS</t>
  </si>
  <si>
    <t>Taxi linate- Casa</t>
  </si>
  <si>
    <t>Cena Emad+ Walter+ Thomas</t>
  </si>
  <si>
    <t>Abu-Dhani</t>
  </si>
  <si>
    <t>IDEX 2015 ABU-DHABI</t>
  </si>
  <si>
    <t>TAXI</t>
  </si>
  <si>
    <t>Colazione</t>
  </si>
  <si>
    <t>COLAZIONE MARCO
EMAD+ LORENZO</t>
  </si>
  <si>
    <t>CAFFE</t>
  </si>
  <si>
    <t>02_01</t>
  </si>
  <si>
    <t>(importi in Valuta EURO)</t>
  </si>
  <si>
    <t>ABU-DHABI POLICE</t>
  </si>
  <si>
    <t>AED</t>
  </si>
  <si>
    <t>Prelievo Contanti</t>
  </si>
  <si>
    <t>Abu-Dhabi</t>
  </si>
  <si>
    <t>Taxi Emad+ Walter</t>
  </si>
  <si>
    <t>Taxi Walter</t>
  </si>
  <si>
    <t>Extra Emad</t>
  </si>
  <si>
    <t>Colazione Emad + Walter</t>
  </si>
  <si>
    <t>Tax Emad + Walter</t>
  </si>
  <si>
    <t>Tax Emad + Walter
( senza ricevuta)</t>
  </si>
  <si>
    <t>TAXI EMAD+MARCO
LORENZO</t>
  </si>
  <si>
    <t xml:space="preserve">CAFFE EMAD+MARCO
</t>
  </si>
  <si>
    <t xml:space="preserve">PRANZO EMAD+MARCO+LORENZO
</t>
  </si>
  <si>
    <t>CENA EMAD+MARCO+LORENZO</t>
  </si>
  <si>
    <t>CENA EMAD+MARCO</t>
  </si>
  <si>
    <t>Pranzo</t>
  </si>
  <si>
    <t>EXTRA HOTEL</t>
  </si>
  <si>
    <t xml:space="preserve">CAFFE 
</t>
  </si>
  <si>
    <t>02_02</t>
  </si>
  <si>
    <t>(importi in Valuta AED)</t>
  </si>
  <si>
    <t>SPESA PERSONALE</t>
  </si>
</sst>
</file>

<file path=xl/styles.xml><?xml version="1.0" encoding="utf-8"?>
<styleSheet xmlns="http://schemas.openxmlformats.org/spreadsheetml/2006/main">
  <numFmts count="11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#,##0.00_ ;[Red]\-#,##0.00\ "/>
    <numFmt numFmtId="173" formatCode="_-[$AED]\ * #,##0.00_-;\-[$AED]\ * #,##0.00_-;_-[$AED]\ * &quot;-&quot;??_-;_-@_-"/>
    <numFmt numFmtId="174" formatCode="&quot;€&quot;\ #,##0.00"/>
  </numFmts>
  <fonts count="13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14"/>
      <color rgb="FFFF0000"/>
      <name val="Gulim"/>
      <family val="2"/>
    </font>
    <font>
      <sz val="14"/>
      <color rgb="FFFF000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38" fontId="1" fillId="0" borderId="11" xfId="0" applyNumberFormat="1" applyFont="1" applyBorder="1" applyAlignment="1" applyProtection="1">
      <alignment horizontal="center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</xf>
    <xf numFmtId="170" fontId="1" fillId="0" borderId="13" xfId="0" applyNumberFormat="1" applyFont="1" applyBorder="1" applyAlignment="1" applyProtection="1">
      <alignment horizontal="right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16" xfId="0" applyNumberFormat="1" applyFont="1" applyBorder="1" applyAlignment="1" applyProtection="1">
      <alignment horizontal="right" vertical="center"/>
      <protection locked="0"/>
    </xf>
    <xf numFmtId="164" fontId="1" fillId="3" borderId="17" xfId="1" applyFont="1" applyFill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vertical="center"/>
    </xf>
    <xf numFmtId="168" fontId="1" fillId="6" borderId="19" xfId="0" applyNumberFormat="1" applyFont="1" applyFill="1" applyBorder="1" applyAlignment="1" applyProtection="1">
      <alignment horizontal="center" vertical="center"/>
    </xf>
    <xf numFmtId="4" fontId="1" fillId="4" borderId="17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9" fontId="1" fillId="0" borderId="14" xfId="0" applyNumberFormat="1" applyFont="1" applyBorder="1" applyAlignment="1" applyProtection="1">
      <alignment horizontal="center" vertical="center"/>
      <protection locked="0"/>
    </xf>
    <xf numFmtId="170" fontId="1" fillId="0" borderId="20" xfId="0" applyNumberFormat="1" applyFont="1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4" xfId="0" applyNumberFormat="1" applyFont="1" applyBorder="1" applyAlignment="1" applyProtection="1">
      <alignment horizontal="center" vertical="center" wrapText="1"/>
    </xf>
    <xf numFmtId="0" fontId="6" fillId="8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2" fillId="0" borderId="39" xfId="0" applyFont="1" applyBorder="1" applyAlignment="1" applyProtection="1">
      <alignment vertical="center"/>
    </xf>
    <xf numFmtId="0" fontId="1" fillId="8" borderId="40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1" xfId="0" applyNumberFormat="1" applyFont="1" applyFill="1" applyBorder="1" applyAlignment="1" applyProtection="1">
      <alignment horizontal="right"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</xf>
    <xf numFmtId="0" fontId="1" fillId="2" borderId="44" xfId="0" applyFont="1" applyFill="1" applyBorder="1" applyAlignment="1" applyProtection="1">
      <alignment horizontal="center" vertical="center" wrapText="1"/>
    </xf>
    <xf numFmtId="4" fontId="1" fillId="2" borderId="45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2" xfId="0" applyNumberFormat="1" applyFont="1" applyFill="1" applyBorder="1" applyAlignment="1" applyProtection="1">
      <alignment horizontal="center" vertical="center"/>
    </xf>
    <xf numFmtId="40" fontId="1" fillId="0" borderId="0" xfId="0" applyNumberFormat="1" applyFont="1" applyAlignment="1" applyProtection="1">
      <alignment vertical="center"/>
    </xf>
    <xf numFmtId="171" fontId="1" fillId="0" borderId="0" xfId="0" applyNumberFormat="1" applyFont="1" applyAlignment="1" applyProtection="1">
      <alignment vertical="center"/>
    </xf>
    <xf numFmtId="0" fontId="2" fillId="0" borderId="21" xfId="0" applyFont="1" applyBorder="1" applyAlignment="1" applyProtection="1">
      <alignment horizontal="center" vertical="center" textRotation="180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1" fillId="2" borderId="30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5" borderId="23" xfId="0" applyNumberFormat="1" applyFont="1" applyFill="1" applyBorder="1" applyAlignment="1" applyProtection="1">
      <alignment horizontal="center" vertical="center"/>
    </xf>
    <xf numFmtId="0" fontId="1" fillId="9" borderId="47" xfId="0" applyNumberFormat="1" applyFont="1" applyFill="1" applyBorder="1" applyAlignment="1" applyProtection="1">
      <alignment horizontal="center" vertical="center"/>
    </xf>
    <xf numFmtId="0" fontId="1" fillId="9" borderId="48" xfId="0" applyNumberFormat="1" applyFont="1" applyFill="1" applyBorder="1" applyAlignment="1" applyProtection="1">
      <alignment horizontal="center" vertical="center"/>
    </xf>
    <xf numFmtId="0" fontId="1" fillId="9" borderId="49" xfId="0" applyNumberFormat="1" applyFont="1" applyFill="1" applyBorder="1" applyAlignment="1" applyProtection="1">
      <alignment horizontal="center" vertical="center"/>
    </xf>
    <xf numFmtId="38" fontId="1" fillId="2" borderId="28" xfId="0" applyNumberFormat="1" applyFont="1" applyFill="1" applyBorder="1" applyAlignment="1" applyProtection="1">
      <alignment horizontal="center" vertical="center"/>
    </xf>
    <xf numFmtId="38" fontId="1" fillId="2" borderId="29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5" xfId="0" applyFont="1" applyFill="1" applyBorder="1" applyAlignment="1" applyProtection="1">
      <alignment horizontal="center" vertical="center" wrapText="1"/>
    </xf>
    <xf numFmtId="0" fontId="2" fillId="7" borderId="45" xfId="0" applyFont="1" applyFill="1" applyBorder="1" applyAlignment="1" applyProtection="1">
      <alignment horizontal="center" vertical="center"/>
    </xf>
    <xf numFmtId="0" fontId="2" fillId="7" borderId="2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4" fontId="1" fillId="0" borderId="21" xfId="0" applyNumberFormat="1" applyFont="1" applyBorder="1" applyAlignment="1" applyProtection="1">
      <alignment horizontal="center" vertical="center" wrapText="1"/>
    </xf>
    <xf numFmtId="49" fontId="2" fillId="4" borderId="22" xfId="0" applyNumberFormat="1" applyFont="1" applyFill="1" applyBorder="1" applyAlignment="1" applyProtection="1">
      <alignment horizontal="left" vertical="center"/>
    </xf>
    <xf numFmtId="49" fontId="2" fillId="4" borderId="22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43" fontId="11" fillId="5" borderId="7" xfId="0" applyNumberFormat="1" applyFont="1" applyFill="1" applyBorder="1" applyAlignment="1" applyProtection="1">
      <alignment vertical="center"/>
    </xf>
    <xf numFmtId="173" fontId="2" fillId="4" borderId="3" xfId="1" applyNumberFormat="1" applyFont="1" applyFill="1" applyBorder="1" applyAlignment="1" applyProtection="1">
      <alignment horizontal="right" vertical="center"/>
      <protection locked="0"/>
    </xf>
    <xf numFmtId="173" fontId="1" fillId="3" borderId="17" xfId="1" applyNumberFormat="1" applyFont="1" applyFill="1" applyBorder="1" applyAlignment="1" applyProtection="1">
      <alignment horizontal="right" vertical="center"/>
    </xf>
    <xf numFmtId="4" fontId="12" fillId="0" borderId="0" xfId="0" applyNumberFormat="1" applyFont="1" applyBorder="1" applyAlignment="1" applyProtection="1">
      <alignment vertical="center"/>
    </xf>
    <xf numFmtId="174" fontId="2" fillId="0" borderId="0" xfId="0" applyNumberFormat="1" applyFont="1" applyAlignment="1" applyProtection="1">
      <alignment vertical="center"/>
    </xf>
    <xf numFmtId="174" fontId="11" fillId="0" borderId="0" xfId="0" applyNumberFormat="1" applyFont="1" applyAlignment="1" applyProtection="1">
      <alignment vertical="center"/>
    </xf>
  </cellXfs>
  <cellStyles count="2">
    <cellStyle name="Euro" xfId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topLeftCell="B1" zoomScale="50" zoomScaleSheetLayoutView="50" workbookViewId="0">
      <selection activeCell="M18" sqref="M18:M22"/>
    </sheetView>
  </sheetViews>
  <sheetFormatPr defaultRowHeight="18.75"/>
  <cols>
    <col min="1" max="1" width="6.7109375" style="1" customWidth="1"/>
    <col min="2" max="2" width="35" style="2" customWidth="1"/>
    <col min="3" max="3" width="31.140625" style="2" bestFit="1" customWidth="1"/>
    <col min="4" max="4" width="54.140625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95" t="s">
        <v>0</v>
      </c>
      <c r="C1" s="95"/>
      <c r="D1" s="96" t="s">
        <v>39</v>
      </c>
      <c r="E1" s="96"/>
      <c r="F1" s="36">
        <v>42036</v>
      </c>
      <c r="G1" s="35" t="s">
        <v>56</v>
      </c>
      <c r="L1" s="7" t="s">
        <v>28</v>
      </c>
      <c r="M1" s="3">
        <f>+P1-N7</f>
        <v>0</v>
      </c>
      <c r="N1" s="5" t="s">
        <v>1</v>
      </c>
      <c r="O1" s="6"/>
      <c r="P1" s="38">
        <f>SUM(H7:M7)</f>
        <v>108.49999999999999</v>
      </c>
      <c r="Q1" s="3" t="s">
        <v>26</v>
      </c>
      <c r="R1" s="65"/>
    </row>
    <row r="2" spans="1:18" s="7" customFormat="1" ht="57.75" customHeight="1">
      <c r="A2" s="4"/>
      <c r="B2" s="97" t="s">
        <v>2</v>
      </c>
      <c r="C2" s="97"/>
      <c r="D2" s="96"/>
      <c r="E2" s="96"/>
      <c r="F2" s="8"/>
      <c r="G2" s="8"/>
      <c r="N2" s="9" t="s">
        <v>3</v>
      </c>
      <c r="O2" s="10"/>
      <c r="P2" s="11"/>
      <c r="Q2" s="3" t="s">
        <v>25</v>
      </c>
    </row>
    <row r="3" spans="1:18" s="7" customFormat="1" ht="35.25" customHeight="1">
      <c r="A3" s="4"/>
      <c r="B3" s="97" t="s">
        <v>24</v>
      </c>
      <c r="C3" s="97"/>
      <c r="D3" s="96" t="s">
        <v>40</v>
      </c>
      <c r="E3" s="96"/>
      <c r="N3" s="9" t="s">
        <v>4</v>
      </c>
      <c r="O3" s="10"/>
      <c r="P3" s="42">
        <f>+O7</f>
        <v>300</v>
      </c>
      <c r="Q3" s="12"/>
    </row>
    <row r="4" spans="1:18" s="7" customFormat="1" ht="35.25" customHeight="1" thickBot="1">
      <c r="A4" s="4"/>
      <c r="D4" s="13"/>
      <c r="E4" s="13"/>
      <c r="F4" s="9" t="s">
        <v>19</v>
      </c>
      <c r="G4" s="45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</row>
    <row r="5" spans="1:18" s="7" customFormat="1" ht="43.5" customHeight="1" thickTop="1" thickBot="1">
      <c r="A5" s="4"/>
      <c r="B5" s="18" t="s">
        <v>6</v>
      </c>
      <c r="C5" s="19"/>
      <c r="D5" s="39">
        <v>16</v>
      </c>
      <c r="E5" s="13"/>
      <c r="F5" s="9" t="s">
        <v>7</v>
      </c>
      <c r="G5" s="45">
        <v>1.1100000000000001</v>
      </c>
      <c r="N5" s="76" t="s">
        <v>8</v>
      </c>
      <c r="O5" s="76"/>
      <c r="P5" s="98">
        <f>P1-P2-P3-P4</f>
        <v>-191.5</v>
      </c>
      <c r="Q5" s="12"/>
      <c r="R5" s="66"/>
    </row>
    <row r="6" spans="1:18" s="7" customFormat="1" ht="43.5" customHeight="1" thickTop="1" thickBot="1">
      <c r="A6" s="4"/>
      <c r="B6" s="37" t="s">
        <v>57</v>
      </c>
      <c r="C6" s="37"/>
      <c r="D6" s="13"/>
      <c r="E6" s="13"/>
      <c r="F6" s="9" t="s">
        <v>9</v>
      </c>
      <c r="G6" s="63">
        <v>11.11</v>
      </c>
      <c r="Q6" s="12"/>
    </row>
    <row r="7" spans="1:18" s="7" customFormat="1" ht="27" customHeight="1" thickTop="1" thickBot="1">
      <c r="A7" s="77" t="s">
        <v>27</v>
      </c>
      <c r="B7" s="78"/>
      <c r="C7" s="79"/>
      <c r="D7" s="80" t="s">
        <v>10</v>
      </c>
      <c r="E7" s="81"/>
      <c r="F7" s="81"/>
      <c r="G7" s="64">
        <f>SUM(G11:G27)</f>
        <v>0</v>
      </c>
      <c r="H7" s="62">
        <f>SUM(H11:H27)</f>
        <v>0</v>
      </c>
      <c r="I7" s="47">
        <f>SUM(I11:I27)</f>
        <v>0</v>
      </c>
      <c r="J7" s="47">
        <f>SUM(J11:J27)</f>
        <v>96.399999999999991</v>
      </c>
      <c r="K7" s="47">
        <f>SUM(K11:K27)</f>
        <v>0</v>
      </c>
      <c r="L7" s="47">
        <f>SUM(L11:L27)</f>
        <v>0</v>
      </c>
      <c r="M7" s="48">
        <f>SUM(M11:M27)</f>
        <v>12.1</v>
      </c>
      <c r="N7" s="46">
        <f>SUM(N11:N27)</f>
        <v>108.5</v>
      </c>
      <c r="O7" s="49">
        <f>SUM(O11:O27)</f>
        <v>300</v>
      </c>
      <c r="P7" s="12">
        <f>+N7-SUM(H7:M7)</f>
        <v>0</v>
      </c>
    </row>
    <row r="8" spans="1:18" ht="36" customHeight="1" thickTop="1" thickBot="1">
      <c r="A8" s="82"/>
      <c r="B8" s="83" t="s">
        <v>11</v>
      </c>
      <c r="C8" s="83" t="s">
        <v>12</v>
      </c>
      <c r="D8" s="84" t="s">
        <v>23</v>
      </c>
      <c r="E8" s="83" t="s">
        <v>30</v>
      </c>
      <c r="F8" s="86" t="s">
        <v>29</v>
      </c>
      <c r="G8" s="87" t="s">
        <v>13</v>
      </c>
      <c r="H8" s="89" t="s">
        <v>14</v>
      </c>
      <c r="I8" s="90" t="s">
        <v>32</v>
      </c>
      <c r="J8" s="91" t="s">
        <v>34</v>
      </c>
      <c r="K8" s="91" t="s">
        <v>33</v>
      </c>
      <c r="L8" s="92" t="s">
        <v>20</v>
      </c>
      <c r="M8" s="93"/>
      <c r="N8" s="75" t="s">
        <v>15</v>
      </c>
      <c r="O8" s="94" t="s">
        <v>16</v>
      </c>
      <c r="P8" s="67" t="s">
        <v>17</v>
      </c>
      <c r="Q8" s="2"/>
      <c r="R8" s="68" t="s">
        <v>35</v>
      </c>
    </row>
    <row r="9" spans="1:18" ht="36" customHeight="1" thickTop="1" thickBot="1">
      <c r="A9" s="82"/>
      <c r="B9" s="83" t="s">
        <v>11</v>
      </c>
      <c r="C9" s="83"/>
      <c r="D9" s="85"/>
      <c r="E9" s="83"/>
      <c r="F9" s="86"/>
      <c r="G9" s="88"/>
      <c r="H9" s="89" t="s">
        <v>32</v>
      </c>
      <c r="I9" s="90" t="s">
        <v>32</v>
      </c>
      <c r="J9" s="90"/>
      <c r="K9" s="90" t="s">
        <v>31</v>
      </c>
      <c r="L9" s="71" t="s">
        <v>21</v>
      </c>
      <c r="M9" s="73" t="s">
        <v>22</v>
      </c>
      <c r="N9" s="75"/>
      <c r="O9" s="94"/>
      <c r="P9" s="67"/>
      <c r="Q9" s="2"/>
      <c r="R9" s="69"/>
    </row>
    <row r="10" spans="1:18" ht="37.5" customHeight="1" thickTop="1" thickBot="1">
      <c r="A10" s="82"/>
      <c r="B10" s="83"/>
      <c r="C10" s="83"/>
      <c r="D10" s="85"/>
      <c r="E10" s="83"/>
      <c r="F10" s="86"/>
      <c r="G10" s="61" t="s">
        <v>18</v>
      </c>
      <c r="H10" s="89"/>
      <c r="I10" s="90"/>
      <c r="J10" s="90"/>
      <c r="K10" s="90"/>
      <c r="L10" s="72"/>
      <c r="M10" s="74"/>
      <c r="N10" s="75"/>
      <c r="O10" s="94"/>
      <c r="P10" s="67"/>
      <c r="Q10" s="2"/>
      <c r="R10" s="70"/>
    </row>
    <row r="11" spans="1:18" ht="30" customHeight="1" thickTop="1">
      <c r="A11" s="27">
        <v>1</v>
      </c>
      <c r="B11" s="32">
        <v>42032</v>
      </c>
      <c r="C11" s="29" t="s">
        <v>41</v>
      </c>
      <c r="D11" s="34" t="s">
        <v>42</v>
      </c>
      <c r="E11" s="30" t="s">
        <v>43</v>
      </c>
      <c r="F11" s="31" t="s">
        <v>44</v>
      </c>
      <c r="G11" s="20"/>
      <c r="H11" s="21">
        <f>IF($D$3="si",($G$5/$G$6*G11),IF($D$3="no",G11*$G$4,0))</f>
        <v>0</v>
      </c>
      <c r="I11" s="33"/>
      <c r="J11" s="22"/>
      <c r="K11" s="23"/>
      <c r="L11" s="23"/>
      <c r="M11" s="24"/>
      <c r="N11" s="25">
        <f>SUM(H11:M11)</f>
        <v>0</v>
      </c>
      <c r="O11" s="28">
        <v>100</v>
      </c>
      <c r="P11" s="26"/>
      <c r="Q11" s="2"/>
      <c r="R11" s="43"/>
    </row>
    <row r="12" spans="1:18" ht="30" customHeight="1">
      <c r="A12" s="27">
        <v>2</v>
      </c>
      <c r="B12" s="32">
        <v>42035</v>
      </c>
      <c r="C12" s="29" t="s">
        <v>41</v>
      </c>
      <c r="D12" s="34" t="s">
        <v>42</v>
      </c>
      <c r="E12" s="30" t="s">
        <v>43</v>
      </c>
      <c r="F12" s="31" t="s">
        <v>44</v>
      </c>
      <c r="G12" s="20"/>
      <c r="H12" s="21">
        <f>IF($D$3="si",($G$5/$G$6*G12),IF($D$3="no",G12*$G$4,0))</f>
        <v>0</v>
      </c>
      <c r="I12" s="33"/>
      <c r="J12" s="22"/>
      <c r="K12" s="23"/>
      <c r="L12" s="23"/>
      <c r="M12" s="24"/>
      <c r="N12" s="25">
        <f>SUM(H12:M12)</f>
        <v>0</v>
      </c>
      <c r="O12" s="28">
        <v>200</v>
      </c>
      <c r="P12" s="26"/>
      <c r="Q12" s="2"/>
      <c r="R12" s="43"/>
    </row>
    <row r="13" spans="1:18" ht="30" customHeight="1">
      <c r="A13" s="27">
        <v>3</v>
      </c>
      <c r="B13" s="32">
        <v>42037</v>
      </c>
      <c r="C13" s="29" t="s">
        <v>41</v>
      </c>
      <c r="D13" s="34" t="s">
        <v>45</v>
      </c>
      <c r="E13" s="30" t="s">
        <v>43</v>
      </c>
      <c r="F13" s="31" t="s">
        <v>44</v>
      </c>
      <c r="G13" s="20"/>
      <c r="H13" s="21">
        <f t="shared" ref="H13:H27" si="0">IF($D$3="si",($G$5/$G$6*G13),IF($D$3="no",G13*$G$4,0))</f>
        <v>0</v>
      </c>
      <c r="I13" s="33"/>
      <c r="J13" s="22">
        <v>8.5</v>
      </c>
      <c r="K13" s="23"/>
      <c r="L13" s="23"/>
      <c r="M13" s="24"/>
      <c r="N13" s="25">
        <f t="shared" ref="N13:N25" si="1">SUM(H13:M13)</f>
        <v>8.5</v>
      </c>
      <c r="O13" s="28"/>
      <c r="P13" s="26" t="str">
        <f t="shared" ref="P13:P27" si="2">IF(F13="Milano","X","")</f>
        <v/>
      </c>
      <c r="Q13" s="2"/>
      <c r="R13" s="43"/>
    </row>
    <row r="14" spans="1:18" ht="30" customHeight="1">
      <c r="A14" s="27">
        <v>4</v>
      </c>
      <c r="B14" s="32">
        <v>42037</v>
      </c>
      <c r="C14" s="29" t="s">
        <v>41</v>
      </c>
      <c r="D14" s="34" t="s">
        <v>46</v>
      </c>
      <c r="E14" s="30" t="s">
        <v>43</v>
      </c>
      <c r="F14" s="31" t="s">
        <v>44</v>
      </c>
      <c r="G14" s="20"/>
      <c r="H14" s="21">
        <f t="shared" si="0"/>
        <v>0</v>
      </c>
      <c r="I14" s="33"/>
      <c r="J14" s="22"/>
      <c r="K14" s="23"/>
      <c r="L14" s="23"/>
      <c r="M14" s="24">
        <v>2.2999999999999998</v>
      </c>
      <c r="N14" s="25">
        <f t="shared" si="1"/>
        <v>2.2999999999999998</v>
      </c>
      <c r="O14" s="28"/>
      <c r="P14" s="26" t="str">
        <f t="shared" si="2"/>
        <v/>
      </c>
      <c r="Q14" s="2"/>
      <c r="R14" s="43"/>
    </row>
    <row r="15" spans="1:18" ht="30" customHeight="1">
      <c r="A15" s="27">
        <v>5</v>
      </c>
      <c r="B15" s="32">
        <v>42037</v>
      </c>
      <c r="C15" s="29" t="s">
        <v>41</v>
      </c>
      <c r="D15" s="34" t="s">
        <v>47</v>
      </c>
      <c r="E15" s="30" t="s">
        <v>43</v>
      </c>
      <c r="F15" s="31" t="s">
        <v>44</v>
      </c>
      <c r="G15" s="20"/>
      <c r="H15" s="21">
        <f t="shared" si="0"/>
        <v>0</v>
      </c>
      <c r="I15" s="33"/>
      <c r="J15" s="22">
        <v>12</v>
      </c>
      <c r="K15" s="23"/>
      <c r="L15" s="23"/>
      <c r="M15" s="24"/>
      <c r="N15" s="25">
        <f t="shared" si="1"/>
        <v>12</v>
      </c>
      <c r="O15" s="28"/>
      <c r="P15" s="26" t="str">
        <f t="shared" si="2"/>
        <v/>
      </c>
      <c r="Q15" s="2"/>
      <c r="R15" s="43"/>
    </row>
    <row r="16" spans="1:18" ht="30" customHeight="1">
      <c r="A16" s="27">
        <v>7</v>
      </c>
      <c r="B16" s="32">
        <v>42039</v>
      </c>
      <c r="C16" s="29" t="s">
        <v>41</v>
      </c>
      <c r="D16" s="34" t="s">
        <v>48</v>
      </c>
      <c r="E16" s="30" t="s">
        <v>43</v>
      </c>
      <c r="F16" s="31" t="s">
        <v>44</v>
      </c>
      <c r="G16" s="20"/>
      <c r="H16" s="21">
        <f t="shared" si="0"/>
        <v>0</v>
      </c>
      <c r="I16" s="33"/>
      <c r="J16" s="22">
        <v>20.8</v>
      </c>
      <c r="K16" s="23"/>
      <c r="L16" s="23"/>
      <c r="M16" s="24"/>
      <c r="N16" s="25">
        <f t="shared" si="1"/>
        <v>20.8</v>
      </c>
      <c r="O16" s="28"/>
      <c r="P16" s="26" t="str">
        <f t="shared" si="2"/>
        <v/>
      </c>
      <c r="Q16" s="2"/>
      <c r="R16" s="43"/>
    </row>
    <row r="17" spans="1:18" ht="30" customHeight="1">
      <c r="A17" s="27">
        <v>8</v>
      </c>
      <c r="B17" s="32">
        <v>42055</v>
      </c>
      <c r="C17" s="29" t="s">
        <v>51</v>
      </c>
      <c r="D17" s="34" t="s">
        <v>52</v>
      </c>
      <c r="E17" s="30" t="s">
        <v>43</v>
      </c>
      <c r="F17" s="31" t="s">
        <v>44</v>
      </c>
      <c r="G17" s="20"/>
      <c r="H17" s="21">
        <f t="shared" ref="H17:H25" si="3">IF($D$3="si",($G$5/$G$6*G17),IF($D$3="no",G17*$G$4,0))</f>
        <v>0</v>
      </c>
      <c r="I17" s="33"/>
      <c r="J17" s="22">
        <v>7</v>
      </c>
      <c r="K17" s="23"/>
      <c r="L17" s="23"/>
      <c r="M17" s="24"/>
      <c r="N17" s="25">
        <f t="shared" ref="N17:N25" si="4">SUM(H17:M17)</f>
        <v>7</v>
      </c>
      <c r="O17" s="28"/>
      <c r="P17" s="26" t="str">
        <f t="shared" ref="P17:P25" si="5">IF(F17="Milano","X","")</f>
        <v/>
      </c>
      <c r="Q17" s="2"/>
      <c r="R17" s="43"/>
    </row>
    <row r="18" spans="1:18" ht="30" customHeight="1">
      <c r="A18" s="27">
        <v>9</v>
      </c>
      <c r="B18" s="32">
        <v>42055</v>
      </c>
      <c r="C18" s="29" t="s">
        <v>51</v>
      </c>
      <c r="D18" s="34" t="s">
        <v>53</v>
      </c>
      <c r="E18" s="30" t="s">
        <v>43</v>
      </c>
      <c r="F18" s="31" t="s">
        <v>44</v>
      </c>
      <c r="G18" s="20"/>
      <c r="H18" s="21">
        <f t="shared" si="3"/>
        <v>0</v>
      </c>
      <c r="I18" s="33"/>
      <c r="J18" s="22"/>
      <c r="K18" s="23"/>
      <c r="L18" s="23"/>
      <c r="M18" s="24">
        <v>2.2999999999999998</v>
      </c>
      <c r="N18" s="25">
        <f t="shared" si="4"/>
        <v>2.2999999999999998</v>
      </c>
      <c r="O18" s="28"/>
      <c r="P18" s="26" t="str">
        <f t="shared" si="5"/>
        <v/>
      </c>
      <c r="Q18" s="2"/>
      <c r="R18" s="43"/>
    </row>
    <row r="19" spans="1:18" ht="30" customHeight="1">
      <c r="A19" s="27">
        <v>10</v>
      </c>
      <c r="B19" s="32">
        <v>42055</v>
      </c>
      <c r="C19" s="29" t="s">
        <v>51</v>
      </c>
      <c r="D19" s="34" t="s">
        <v>47</v>
      </c>
      <c r="E19" s="30" t="s">
        <v>43</v>
      </c>
      <c r="F19" s="31" t="s">
        <v>44</v>
      </c>
      <c r="G19" s="20"/>
      <c r="H19" s="21">
        <f t="shared" si="3"/>
        <v>0</v>
      </c>
      <c r="I19" s="33"/>
      <c r="J19" s="22">
        <v>12</v>
      </c>
      <c r="K19" s="23"/>
      <c r="L19" s="23"/>
      <c r="M19" s="24"/>
      <c r="N19" s="25">
        <f t="shared" si="4"/>
        <v>12</v>
      </c>
      <c r="O19" s="28"/>
      <c r="P19" s="26" t="str">
        <f t="shared" si="5"/>
        <v/>
      </c>
      <c r="Q19" s="2"/>
      <c r="R19" s="43"/>
    </row>
    <row r="20" spans="1:18" ht="30" customHeight="1">
      <c r="A20" s="27">
        <v>11</v>
      </c>
      <c r="B20" s="32">
        <v>42055</v>
      </c>
      <c r="C20" s="29" t="s">
        <v>51</v>
      </c>
      <c r="D20" s="34" t="s">
        <v>54</v>
      </c>
      <c r="E20" s="30" t="s">
        <v>43</v>
      </c>
      <c r="F20" s="31" t="s">
        <v>44</v>
      </c>
      <c r="G20" s="20"/>
      <c r="H20" s="21">
        <f t="shared" si="3"/>
        <v>0</v>
      </c>
      <c r="I20" s="33"/>
      <c r="J20" s="22"/>
      <c r="K20" s="23"/>
      <c r="L20" s="23"/>
      <c r="M20" s="24">
        <v>6.5</v>
      </c>
      <c r="N20" s="25">
        <f t="shared" si="4"/>
        <v>6.5</v>
      </c>
      <c r="O20" s="28"/>
      <c r="P20" s="26" t="str">
        <f t="shared" si="5"/>
        <v/>
      </c>
      <c r="Q20" s="2"/>
      <c r="R20" s="43"/>
    </row>
    <row r="21" spans="1:18" ht="30" customHeight="1">
      <c r="A21" s="27">
        <v>12</v>
      </c>
      <c r="B21" s="32">
        <v>42062</v>
      </c>
      <c r="C21" s="29" t="s">
        <v>51</v>
      </c>
      <c r="D21" s="34" t="s">
        <v>55</v>
      </c>
      <c r="E21" s="30" t="s">
        <v>43</v>
      </c>
      <c r="F21" s="31" t="s">
        <v>44</v>
      </c>
      <c r="G21" s="20"/>
      <c r="H21" s="21">
        <f t="shared" si="3"/>
        <v>0</v>
      </c>
      <c r="I21" s="33"/>
      <c r="J21" s="22"/>
      <c r="K21" s="23"/>
      <c r="L21" s="23"/>
      <c r="M21" s="24">
        <v>1</v>
      </c>
      <c r="N21" s="25">
        <f t="shared" si="4"/>
        <v>1</v>
      </c>
      <c r="O21" s="28"/>
      <c r="P21" s="26" t="str">
        <f t="shared" si="5"/>
        <v/>
      </c>
      <c r="Q21" s="2"/>
      <c r="R21" s="43"/>
    </row>
    <row r="22" spans="1:18" ht="30" customHeight="1">
      <c r="A22" s="27">
        <v>13</v>
      </c>
      <c r="B22" s="32">
        <v>42062</v>
      </c>
      <c r="C22" s="29" t="s">
        <v>51</v>
      </c>
      <c r="D22" s="34" t="s">
        <v>47</v>
      </c>
      <c r="E22" s="30" t="s">
        <v>43</v>
      </c>
      <c r="F22" s="31" t="s">
        <v>44</v>
      </c>
      <c r="G22" s="20"/>
      <c r="H22" s="21">
        <f t="shared" si="3"/>
        <v>0</v>
      </c>
      <c r="I22" s="33"/>
      <c r="J22" s="22">
        <v>12</v>
      </c>
      <c r="K22" s="23"/>
      <c r="L22" s="23"/>
      <c r="M22" s="24"/>
      <c r="N22" s="25">
        <f t="shared" si="4"/>
        <v>12</v>
      </c>
      <c r="O22" s="28"/>
      <c r="P22" s="26" t="str">
        <f t="shared" si="5"/>
        <v/>
      </c>
      <c r="Q22" s="2"/>
      <c r="R22" s="43"/>
    </row>
    <row r="23" spans="1:18" ht="30" customHeight="1">
      <c r="A23" s="27">
        <v>14</v>
      </c>
      <c r="B23" s="32">
        <v>42062</v>
      </c>
      <c r="C23" s="29" t="s">
        <v>51</v>
      </c>
      <c r="D23" s="34" t="s">
        <v>52</v>
      </c>
      <c r="E23" s="30" t="s">
        <v>43</v>
      </c>
      <c r="F23" s="31" t="s">
        <v>44</v>
      </c>
      <c r="G23" s="20"/>
      <c r="H23" s="21">
        <f t="shared" si="3"/>
        <v>0</v>
      </c>
      <c r="I23" s="33"/>
      <c r="J23" s="22">
        <v>14.5</v>
      </c>
      <c r="K23" s="23"/>
      <c r="L23" s="23"/>
      <c r="M23" s="24"/>
      <c r="N23" s="25">
        <f t="shared" si="4"/>
        <v>14.5</v>
      </c>
      <c r="O23" s="28"/>
      <c r="P23" s="26" t="str">
        <f t="shared" si="5"/>
        <v/>
      </c>
      <c r="Q23" s="2"/>
      <c r="R23" s="43"/>
    </row>
    <row r="24" spans="1:18" ht="30" customHeight="1">
      <c r="A24" s="27">
        <v>15</v>
      </c>
      <c r="B24" s="32">
        <v>42062</v>
      </c>
      <c r="C24" s="29" t="s">
        <v>51</v>
      </c>
      <c r="D24" s="34" t="s">
        <v>52</v>
      </c>
      <c r="E24" s="30" t="s">
        <v>43</v>
      </c>
      <c r="F24" s="31" t="s">
        <v>44</v>
      </c>
      <c r="G24" s="20"/>
      <c r="H24" s="21">
        <f t="shared" si="3"/>
        <v>0</v>
      </c>
      <c r="I24" s="33"/>
      <c r="J24" s="22">
        <v>9.6</v>
      </c>
      <c r="K24" s="23"/>
      <c r="L24" s="23"/>
      <c r="M24" s="24"/>
      <c r="N24" s="25">
        <f t="shared" si="4"/>
        <v>9.6</v>
      </c>
      <c r="O24" s="28"/>
      <c r="P24" s="26" t="str">
        <f t="shared" si="5"/>
        <v/>
      </c>
      <c r="Q24" s="2"/>
      <c r="R24" s="43"/>
    </row>
    <row r="25" spans="1:18" ht="30" customHeight="1">
      <c r="A25" s="27">
        <v>16</v>
      </c>
      <c r="B25" s="32"/>
      <c r="C25" s="29"/>
      <c r="D25" s="34"/>
      <c r="E25" s="30"/>
      <c r="F25" s="31"/>
      <c r="G25" s="20"/>
      <c r="H25" s="21">
        <f t="shared" si="3"/>
        <v>0</v>
      </c>
      <c r="I25" s="33"/>
      <c r="J25" s="22"/>
      <c r="K25" s="23"/>
      <c r="L25" s="23"/>
      <c r="M25" s="24"/>
      <c r="N25" s="25">
        <f>SUM(H25:M25)</f>
        <v>0</v>
      </c>
      <c r="O25" s="28"/>
      <c r="P25" s="26" t="str">
        <f t="shared" si="5"/>
        <v/>
      </c>
      <c r="Q25" s="2"/>
      <c r="R25" s="43"/>
    </row>
    <row r="26" spans="1:18" ht="30" customHeight="1">
      <c r="A26" s="27">
        <v>17</v>
      </c>
      <c r="B26" s="32"/>
      <c r="C26" s="29"/>
      <c r="D26" s="34"/>
      <c r="E26" s="30"/>
      <c r="F26" s="31"/>
      <c r="G26" s="20"/>
      <c r="H26" s="21">
        <f t="shared" si="0"/>
        <v>0</v>
      </c>
      <c r="I26" s="33"/>
      <c r="J26" s="22"/>
      <c r="K26" s="23"/>
      <c r="L26" s="23"/>
      <c r="M26" s="24"/>
      <c r="N26" s="25">
        <f>SUM(H26:M26)</f>
        <v>0</v>
      </c>
      <c r="O26" s="28"/>
      <c r="P26" s="26" t="str">
        <f t="shared" si="2"/>
        <v/>
      </c>
      <c r="Q26" s="2"/>
      <c r="R26" s="43"/>
    </row>
    <row r="27" spans="1:18" ht="30" customHeight="1">
      <c r="A27" s="27">
        <v>18</v>
      </c>
      <c r="B27" s="32"/>
      <c r="C27" s="29"/>
      <c r="D27" s="34"/>
      <c r="E27" s="30"/>
      <c r="F27" s="31"/>
      <c r="G27" s="20"/>
      <c r="H27" s="21">
        <f t="shared" si="0"/>
        <v>0</v>
      </c>
      <c r="I27" s="33"/>
      <c r="J27" s="22"/>
      <c r="K27" s="23"/>
      <c r="L27" s="23"/>
      <c r="M27" s="24"/>
      <c r="N27" s="25">
        <f t="shared" ref="N27" si="6">SUM(H27:M27)</f>
        <v>0</v>
      </c>
      <c r="O27" s="28"/>
      <c r="P27" s="26" t="str">
        <f t="shared" si="2"/>
        <v/>
      </c>
      <c r="Q27" s="2"/>
      <c r="R27" s="43"/>
    </row>
    <row r="28" spans="1:18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8">
      <c r="A29" s="50"/>
      <c r="B29" s="51"/>
      <c r="C29" s="52"/>
      <c r="D29" s="53"/>
      <c r="E29" s="53"/>
      <c r="F29" s="54"/>
      <c r="G29" s="55"/>
      <c r="H29" s="56"/>
      <c r="I29" s="57"/>
      <c r="J29" s="57"/>
      <c r="K29" s="57"/>
      <c r="L29" s="57"/>
      <c r="M29" s="57"/>
      <c r="N29" s="58"/>
      <c r="O29" s="59"/>
      <c r="P29" s="60"/>
    </row>
    <row r="30" spans="1:18">
      <c r="A30" s="40"/>
      <c r="B30" s="44" t="s">
        <v>36</v>
      </c>
      <c r="C30" s="44"/>
      <c r="D30" s="44"/>
      <c r="E30" s="41"/>
      <c r="F30" s="41"/>
      <c r="G30" s="44" t="s">
        <v>38</v>
      </c>
      <c r="H30" s="44"/>
      <c r="I30" s="44"/>
      <c r="J30" s="41"/>
      <c r="K30" s="41"/>
      <c r="L30" s="44" t="s">
        <v>37</v>
      </c>
      <c r="M30" s="44"/>
      <c r="N30" s="44"/>
      <c r="O30" s="41"/>
      <c r="P30" s="60"/>
    </row>
    <row r="31" spans="1:18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60"/>
    </row>
    <row r="32" spans="1:18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29:M29 J13:L20 I21:M27 J11:M12 H11:I11 I16:I20 H12:H27 M17:M20">
      <formula1>0</formula1>
      <formula2>0</formula2>
    </dataValidation>
    <dataValidation type="whole" operator="greaterThanOrEqual" allowBlank="1" showErrorMessage="1" errorTitle="Valore" error="Inserire un numero maggiore o uguale a 0 (zero)!" sqref="N29 N11:N27">
      <formula1>0</formula1>
      <formula2>0</formula2>
    </dataValidation>
    <dataValidation type="textLength" operator="greaterThan" allowBlank="1" showErrorMessage="1" sqref="D29:E29 D25:E27">
      <formula1>1</formula1>
      <formula2>0</formula2>
    </dataValidation>
    <dataValidation type="textLength" operator="greaterThan" sqref="F29 F25:F27">
      <formula1>1</formula1>
      <formula2>0</formula2>
    </dataValidation>
    <dataValidation type="date" operator="greaterThanOrEqual" showErrorMessage="1" errorTitle="Data" error="Inserire una data superiore al 1/11/2000" sqref="B29 B21:B27">
      <formula1>36831</formula1>
      <formula2>0</formula2>
    </dataValidation>
    <dataValidation type="textLength" operator="greaterThan" allowBlank="1" sqref="C29 C25:C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ageMargins left="0.70866141732283472" right="0.70866141732283472" top="1.57" bottom="0.74803149606299213" header="0.31496062992125984" footer="0.31496062992125984"/>
  <pageSetup paperSize="9" scale="2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view="pageBreakPreview" topLeftCell="C7" zoomScale="50" zoomScaleNormal="50" zoomScaleSheetLayoutView="50" workbookViewId="0">
      <selection activeCell="R35" activeCellId="6" sqref="R27 R29 R30 R31 R32 R33 R35"/>
    </sheetView>
  </sheetViews>
  <sheetFormatPr defaultRowHeight="18.75"/>
  <cols>
    <col min="1" max="1" width="6.7109375" style="1" customWidth="1"/>
    <col min="2" max="2" width="24.42578125" style="2" customWidth="1"/>
    <col min="3" max="3" width="31.140625" style="2" bestFit="1" customWidth="1"/>
    <col min="4" max="4" width="51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95" t="s">
        <v>0</v>
      </c>
      <c r="C1" s="95"/>
      <c r="D1" s="96" t="s">
        <v>39</v>
      </c>
      <c r="E1" s="96"/>
      <c r="F1" s="36">
        <v>42036</v>
      </c>
      <c r="G1" s="35" t="s">
        <v>76</v>
      </c>
      <c r="L1" s="7" t="s">
        <v>28</v>
      </c>
      <c r="M1" s="3">
        <f>+P1-N7</f>
        <v>0</v>
      </c>
      <c r="N1" s="5" t="s">
        <v>1</v>
      </c>
      <c r="O1" s="6"/>
      <c r="P1" s="38">
        <f>SUM(H7:M7)</f>
        <v>5912.2000000000007</v>
      </c>
      <c r="Q1" s="3" t="s">
        <v>26</v>
      </c>
      <c r="R1" s="102">
        <f>SUM(R12:R20,R22:R27,R29:R35)</f>
        <v>1447.7</v>
      </c>
    </row>
    <row r="2" spans="1:18" s="7" customFormat="1" ht="57.75" customHeight="1">
      <c r="A2" s="4"/>
      <c r="B2" s="97" t="s">
        <v>2</v>
      </c>
      <c r="C2" s="97"/>
      <c r="D2" s="96"/>
      <c r="E2" s="96"/>
      <c r="F2" s="8"/>
      <c r="G2" s="8"/>
      <c r="N2" s="9" t="s">
        <v>3</v>
      </c>
      <c r="O2" s="10"/>
      <c r="P2" s="99">
        <v>29.3</v>
      </c>
      <c r="Q2" s="3" t="s">
        <v>25</v>
      </c>
      <c r="R2" s="102">
        <v>7.06</v>
      </c>
    </row>
    <row r="3" spans="1:18" s="7" customFormat="1" ht="35.25" customHeight="1">
      <c r="A3" s="4"/>
      <c r="B3" s="97" t="s">
        <v>24</v>
      </c>
      <c r="C3" s="97"/>
      <c r="D3" s="96" t="s">
        <v>40</v>
      </c>
      <c r="E3" s="96"/>
      <c r="N3" s="9" t="s">
        <v>4</v>
      </c>
      <c r="O3" s="10"/>
      <c r="P3" s="42">
        <f>+O7</f>
        <v>6102.4</v>
      </c>
      <c r="Q3" s="12"/>
      <c r="R3" s="102">
        <f>SUM(R11,R19:R21,R28:R32,R34)</f>
        <v>1490.73</v>
      </c>
    </row>
    <row r="4" spans="1:18" s="7" customFormat="1" ht="35.25" customHeight="1" thickBot="1">
      <c r="A4" s="4"/>
      <c r="D4" s="13"/>
      <c r="E4" s="13"/>
      <c r="F4" s="9" t="s">
        <v>19</v>
      </c>
      <c r="G4" s="45">
        <v>1</v>
      </c>
      <c r="H4" s="14"/>
      <c r="I4" s="14"/>
      <c r="J4" s="2"/>
      <c r="K4" s="2"/>
      <c r="L4" s="2"/>
      <c r="M4" s="2"/>
      <c r="N4" s="15" t="s">
        <v>5</v>
      </c>
      <c r="O4" s="16"/>
      <c r="P4" s="17"/>
      <c r="Q4" s="12"/>
      <c r="R4" s="102"/>
    </row>
    <row r="5" spans="1:18" s="7" customFormat="1" ht="43.5" customHeight="1" thickTop="1" thickBot="1">
      <c r="A5" s="4"/>
      <c r="B5" s="18" t="s">
        <v>6</v>
      </c>
      <c r="C5" s="19"/>
      <c r="D5" s="39">
        <v>27</v>
      </c>
      <c r="E5" s="13"/>
      <c r="F5" s="9" t="s">
        <v>7</v>
      </c>
      <c r="G5" s="45">
        <v>1.1100000000000001</v>
      </c>
      <c r="N5" s="76" t="s">
        <v>8</v>
      </c>
      <c r="O5" s="76"/>
      <c r="P5" s="98">
        <f>P1-P2-P3-P4</f>
        <v>-219.49999999999909</v>
      </c>
      <c r="Q5" s="101"/>
      <c r="R5" s="103">
        <f>R1-R2-R3</f>
        <v>-50.089999999999918</v>
      </c>
    </row>
    <row r="6" spans="1:18" s="7" customFormat="1" ht="43.5" customHeight="1" thickTop="1" thickBot="1">
      <c r="A6" s="4"/>
      <c r="B6" s="37" t="s">
        <v>77</v>
      </c>
      <c r="C6" s="37"/>
      <c r="D6" s="13"/>
      <c r="E6" s="13"/>
      <c r="F6" s="9" t="s">
        <v>9</v>
      </c>
      <c r="G6" s="63">
        <v>11.11</v>
      </c>
      <c r="Q6" s="12"/>
    </row>
    <row r="7" spans="1:18" s="7" customFormat="1" ht="27" customHeight="1" thickTop="1" thickBot="1">
      <c r="A7" s="77" t="s">
        <v>27</v>
      </c>
      <c r="B7" s="78"/>
      <c r="C7" s="79"/>
      <c r="D7" s="80" t="s">
        <v>10</v>
      </c>
      <c r="E7" s="81"/>
      <c r="F7" s="81"/>
      <c r="G7" s="64">
        <f>SUM(G11:G36)</f>
        <v>0</v>
      </c>
      <c r="H7" s="62">
        <f>SUM(H11:H36)</f>
        <v>0</v>
      </c>
      <c r="I7" s="47">
        <f>SUM(I11:I36)</f>
        <v>0</v>
      </c>
      <c r="J7" s="47">
        <f>SUM(J11:J36)</f>
        <v>375.8</v>
      </c>
      <c r="K7" s="47">
        <f>SUM(K11:K36)</f>
        <v>0</v>
      </c>
      <c r="L7" s="47">
        <f>SUM(L11:L36)</f>
        <v>1867</v>
      </c>
      <c r="M7" s="48">
        <f>SUM(M11:M36)</f>
        <v>3669.4</v>
      </c>
      <c r="N7" s="46">
        <f>SUM(N11:N36)</f>
        <v>5912.2</v>
      </c>
      <c r="O7" s="49">
        <f>SUM(O11:O36)</f>
        <v>6102.4</v>
      </c>
      <c r="P7" s="12">
        <f>+N7-SUM(H7:M7)</f>
        <v>0</v>
      </c>
    </row>
    <row r="8" spans="1:18" ht="36" customHeight="1" thickTop="1" thickBot="1">
      <c r="A8" s="82"/>
      <c r="B8" s="83" t="s">
        <v>11</v>
      </c>
      <c r="C8" s="83" t="s">
        <v>12</v>
      </c>
      <c r="D8" s="84" t="s">
        <v>23</v>
      </c>
      <c r="E8" s="83" t="s">
        <v>30</v>
      </c>
      <c r="F8" s="86" t="s">
        <v>29</v>
      </c>
      <c r="G8" s="87" t="s">
        <v>13</v>
      </c>
      <c r="H8" s="89" t="s">
        <v>14</v>
      </c>
      <c r="I8" s="90" t="s">
        <v>32</v>
      </c>
      <c r="J8" s="91" t="s">
        <v>34</v>
      </c>
      <c r="K8" s="91" t="s">
        <v>33</v>
      </c>
      <c r="L8" s="92" t="s">
        <v>20</v>
      </c>
      <c r="M8" s="93"/>
      <c r="N8" s="75" t="s">
        <v>15</v>
      </c>
      <c r="O8" s="94" t="s">
        <v>16</v>
      </c>
      <c r="P8" s="67" t="s">
        <v>17</v>
      </c>
      <c r="Q8" s="2"/>
      <c r="R8" s="68" t="s">
        <v>35</v>
      </c>
    </row>
    <row r="9" spans="1:18" ht="36" customHeight="1" thickTop="1" thickBot="1">
      <c r="A9" s="82"/>
      <c r="B9" s="83" t="s">
        <v>11</v>
      </c>
      <c r="C9" s="83"/>
      <c r="D9" s="85"/>
      <c r="E9" s="83"/>
      <c r="F9" s="86"/>
      <c r="G9" s="88"/>
      <c r="H9" s="89" t="s">
        <v>32</v>
      </c>
      <c r="I9" s="90" t="s">
        <v>32</v>
      </c>
      <c r="J9" s="90"/>
      <c r="K9" s="90" t="s">
        <v>31</v>
      </c>
      <c r="L9" s="71" t="s">
        <v>21</v>
      </c>
      <c r="M9" s="73" t="s">
        <v>22</v>
      </c>
      <c r="N9" s="75"/>
      <c r="O9" s="94"/>
      <c r="P9" s="67"/>
      <c r="Q9" s="2"/>
      <c r="R9" s="69"/>
    </row>
    <row r="10" spans="1:18" ht="37.5" customHeight="1" thickTop="1" thickBot="1">
      <c r="A10" s="82"/>
      <c r="B10" s="83"/>
      <c r="C10" s="83"/>
      <c r="D10" s="85"/>
      <c r="E10" s="83"/>
      <c r="F10" s="86"/>
      <c r="G10" s="61" t="s">
        <v>18</v>
      </c>
      <c r="H10" s="89"/>
      <c r="I10" s="90"/>
      <c r="J10" s="90"/>
      <c r="K10" s="90"/>
      <c r="L10" s="72"/>
      <c r="M10" s="74"/>
      <c r="N10" s="75"/>
      <c r="O10" s="94"/>
      <c r="P10" s="67"/>
      <c r="Q10" s="2"/>
      <c r="R10" s="70"/>
    </row>
    <row r="11" spans="1:18" ht="30" customHeight="1" thickTop="1">
      <c r="A11" s="27">
        <v>1</v>
      </c>
      <c r="B11" s="32">
        <v>42037</v>
      </c>
      <c r="C11" s="29" t="s">
        <v>58</v>
      </c>
      <c r="D11" s="34" t="s">
        <v>60</v>
      </c>
      <c r="E11" s="30" t="s">
        <v>61</v>
      </c>
      <c r="F11" s="31" t="s">
        <v>59</v>
      </c>
      <c r="G11" s="20"/>
      <c r="H11" s="21">
        <f>IF($D$3="si",($G$5/$G$6*G11),IF($D$3="no",G11*$G$4,0))</f>
        <v>0</v>
      </c>
      <c r="I11" s="33"/>
      <c r="J11" s="22"/>
      <c r="K11" s="23"/>
      <c r="L11" s="23"/>
      <c r="M11" s="24"/>
      <c r="N11" s="100">
        <f>SUM(H11:M11)</f>
        <v>0</v>
      </c>
      <c r="O11" s="28">
        <v>300</v>
      </c>
      <c r="P11" s="26"/>
      <c r="Q11" s="2"/>
      <c r="R11" s="43">
        <v>72.28</v>
      </c>
    </row>
    <row r="12" spans="1:18" ht="30" customHeight="1">
      <c r="A12" s="27">
        <v>2</v>
      </c>
      <c r="B12" s="32">
        <v>42037</v>
      </c>
      <c r="C12" s="29" t="s">
        <v>58</v>
      </c>
      <c r="D12" s="34" t="s">
        <v>62</v>
      </c>
      <c r="E12" s="30" t="s">
        <v>61</v>
      </c>
      <c r="F12" s="31" t="s">
        <v>59</v>
      </c>
      <c r="G12" s="20"/>
      <c r="H12" s="21">
        <f t="shared" ref="H12:H34" si="0">IF($D$3="si",($G$5/$G$6*G12),IF($D$3="no",G12*$G$4,0))</f>
        <v>0</v>
      </c>
      <c r="I12" s="33"/>
      <c r="J12" s="22">
        <v>40</v>
      </c>
      <c r="K12" s="23"/>
      <c r="L12" s="23"/>
      <c r="M12" s="24"/>
      <c r="N12" s="100">
        <f t="shared" ref="N12:N24" si="1">SUM(H12:M12)</f>
        <v>40</v>
      </c>
      <c r="O12" s="28"/>
      <c r="P12" s="26" t="str">
        <f t="shared" ref="P12:P36" si="2">IF(F12="Milano","X","")</f>
        <v/>
      </c>
      <c r="Q12" s="2"/>
      <c r="R12" s="43">
        <v>9.64</v>
      </c>
    </row>
    <row r="13" spans="1:18" ht="30" customHeight="1">
      <c r="A13" s="27">
        <v>3</v>
      </c>
      <c r="B13" s="32">
        <v>42038</v>
      </c>
      <c r="C13" s="29" t="s">
        <v>58</v>
      </c>
      <c r="D13" s="34" t="s">
        <v>62</v>
      </c>
      <c r="E13" s="30" t="s">
        <v>61</v>
      </c>
      <c r="F13" s="31" t="s">
        <v>59</v>
      </c>
      <c r="G13" s="20"/>
      <c r="H13" s="21">
        <f t="shared" si="0"/>
        <v>0</v>
      </c>
      <c r="I13" s="33"/>
      <c r="J13" s="22">
        <v>30</v>
      </c>
      <c r="K13" s="23"/>
      <c r="L13" s="23"/>
      <c r="M13" s="24"/>
      <c r="N13" s="100">
        <f t="shared" si="1"/>
        <v>30</v>
      </c>
      <c r="O13" s="28"/>
      <c r="P13" s="26" t="str">
        <f t="shared" si="2"/>
        <v/>
      </c>
      <c r="Q13" s="2"/>
      <c r="R13" s="43">
        <v>7.21</v>
      </c>
    </row>
    <row r="14" spans="1:18" ht="30" customHeight="1">
      <c r="A14" s="27">
        <v>4</v>
      </c>
      <c r="B14" s="32">
        <v>42038</v>
      </c>
      <c r="C14" s="29" t="s">
        <v>58</v>
      </c>
      <c r="D14" s="34" t="s">
        <v>62</v>
      </c>
      <c r="E14" s="30" t="s">
        <v>61</v>
      </c>
      <c r="F14" s="31" t="s">
        <v>59</v>
      </c>
      <c r="G14" s="20"/>
      <c r="H14" s="21">
        <f t="shared" si="0"/>
        <v>0</v>
      </c>
      <c r="I14" s="33"/>
      <c r="J14" s="22">
        <v>15.25</v>
      </c>
      <c r="K14" s="23"/>
      <c r="L14" s="23"/>
      <c r="M14" s="24"/>
      <c r="N14" s="100">
        <f t="shared" si="1"/>
        <v>15.25</v>
      </c>
      <c r="O14" s="28"/>
      <c r="P14" s="26" t="str">
        <f t="shared" si="2"/>
        <v/>
      </c>
      <c r="Q14" s="2"/>
      <c r="R14" s="43">
        <v>3.67</v>
      </c>
    </row>
    <row r="15" spans="1:18" ht="30" customHeight="1">
      <c r="A15" s="27">
        <v>5</v>
      </c>
      <c r="B15" s="32">
        <v>42038</v>
      </c>
      <c r="C15" s="29" t="s">
        <v>58</v>
      </c>
      <c r="D15" s="34" t="s">
        <v>62</v>
      </c>
      <c r="E15" s="30" t="s">
        <v>61</v>
      </c>
      <c r="F15" s="31" t="s">
        <v>59</v>
      </c>
      <c r="G15" s="20"/>
      <c r="H15" s="21">
        <f t="shared" si="0"/>
        <v>0</v>
      </c>
      <c r="I15" s="33"/>
      <c r="J15" s="22">
        <v>42.25</v>
      </c>
      <c r="K15" s="23"/>
      <c r="L15" s="23"/>
      <c r="M15" s="24"/>
      <c r="N15" s="100">
        <f t="shared" si="1"/>
        <v>42.25</v>
      </c>
      <c r="O15" s="28"/>
      <c r="P15" s="26" t="str">
        <f t="shared" si="2"/>
        <v/>
      </c>
      <c r="Q15" s="2"/>
      <c r="R15" s="43">
        <v>10.16</v>
      </c>
    </row>
    <row r="16" spans="1:18" ht="30" customHeight="1">
      <c r="A16" s="27">
        <v>7</v>
      </c>
      <c r="B16" s="32">
        <v>42038</v>
      </c>
      <c r="C16" s="29" t="s">
        <v>58</v>
      </c>
      <c r="D16" s="34" t="s">
        <v>62</v>
      </c>
      <c r="E16" s="30" t="s">
        <v>61</v>
      </c>
      <c r="F16" s="31" t="s">
        <v>59</v>
      </c>
      <c r="G16" s="20"/>
      <c r="H16" s="21">
        <f t="shared" si="0"/>
        <v>0</v>
      </c>
      <c r="I16" s="33"/>
      <c r="J16" s="22">
        <v>41.5</v>
      </c>
      <c r="K16" s="23"/>
      <c r="L16" s="23"/>
      <c r="M16" s="24"/>
      <c r="N16" s="100">
        <f t="shared" si="1"/>
        <v>41.5</v>
      </c>
      <c r="O16" s="28"/>
      <c r="P16" s="26" t="str">
        <f t="shared" si="2"/>
        <v/>
      </c>
      <c r="Q16" s="2"/>
      <c r="R16" s="43">
        <v>9.98</v>
      </c>
    </row>
    <row r="17" spans="1:18" ht="30" customHeight="1">
      <c r="A17" s="27">
        <v>8</v>
      </c>
      <c r="B17" s="32">
        <v>42038</v>
      </c>
      <c r="C17" s="29" t="s">
        <v>58</v>
      </c>
      <c r="D17" s="34" t="s">
        <v>63</v>
      </c>
      <c r="E17" s="30" t="s">
        <v>61</v>
      </c>
      <c r="F17" s="31" t="s">
        <v>59</v>
      </c>
      <c r="G17" s="20"/>
      <c r="H17" s="21">
        <f t="shared" si="0"/>
        <v>0</v>
      </c>
      <c r="I17" s="33"/>
      <c r="J17" s="22">
        <v>28.75</v>
      </c>
      <c r="K17" s="23"/>
      <c r="L17" s="23"/>
      <c r="M17" s="24"/>
      <c r="N17" s="100">
        <f t="shared" si="1"/>
        <v>28.75</v>
      </c>
      <c r="O17" s="28"/>
      <c r="P17" s="26" t="str">
        <f t="shared" si="2"/>
        <v/>
      </c>
      <c r="Q17" s="2"/>
      <c r="R17" s="43">
        <v>6.91</v>
      </c>
    </row>
    <row r="18" spans="1:18" ht="30" customHeight="1">
      <c r="A18" s="27">
        <v>9</v>
      </c>
      <c r="B18" s="32">
        <v>42038</v>
      </c>
      <c r="C18" s="29" t="s">
        <v>58</v>
      </c>
      <c r="D18" s="34" t="s">
        <v>63</v>
      </c>
      <c r="E18" s="30" t="s">
        <v>61</v>
      </c>
      <c r="F18" s="31" t="s">
        <v>59</v>
      </c>
      <c r="G18" s="20"/>
      <c r="H18" s="21">
        <f t="shared" si="0"/>
        <v>0</v>
      </c>
      <c r="I18" s="33"/>
      <c r="J18" s="22">
        <v>42</v>
      </c>
      <c r="K18" s="23"/>
      <c r="L18" s="23"/>
      <c r="M18" s="24"/>
      <c r="N18" s="100">
        <f t="shared" si="1"/>
        <v>42</v>
      </c>
      <c r="O18" s="28"/>
      <c r="P18" s="26" t="str">
        <f t="shared" si="2"/>
        <v/>
      </c>
      <c r="Q18" s="2"/>
      <c r="R18" s="43">
        <v>10.1</v>
      </c>
    </row>
    <row r="19" spans="1:18" ht="30" customHeight="1">
      <c r="A19" s="27">
        <v>10</v>
      </c>
      <c r="B19" s="32">
        <v>42038</v>
      </c>
      <c r="C19" s="29" t="s">
        <v>41</v>
      </c>
      <c r="D19" s="34" t="s">
        <v>49</v>
      </c>
      <c r="E19" s="30" t="s">
        <v>50</v>
      </c>
      <c r="F19" s="31" t="s">
        <v>44</v>
      </c>
      <c r="G19" s="20"/>
      <c r="H19" s="21">
        <f t="shared" si="0"/>
        <v>0</v>
      </c>
      <c r="I19" s="33"/>
      <c r="J19" s="22"/>
      <c r="K19" s="23"/>
      <c r="L19" s="23"/>
      <c r="M19" s="24">
        <v>897.84</v>
      </c>
      <c r="N19" s="100">
        <f t="shared" si="1"/>
        <v>897.84</v>
      </c>
      <c r="O19" s="28">
        <v>897.84</v>
      </c>
      <c r="P19" s="26" t="str">
        <f t="shared" si="2"/>
        <v/>
      </c>
      <c r="Q19" s="2"/>
      <c r="R19" s="43">
        <v>214.46</v>
      </c>
    </row>
    <row r="20" spans="1:18" ht="30" customHeight="1">
      <c r="A20" s="27">
        <v>11</v>
      </c>
      <c r="B20" s="32">
        <v>42039</v>
      </c>
      <c r="C20" s="29" t="s">
        <v>58</v>
      </c>
      <c r="D20" s="34" t="s">
        <v>64</v>
      </c>
      <c r="E20" s="30" t="s">
        <v>61</v>
      </c>
      <c r="F20" s="31" t="s">
        <v>59</v>
      </c>
      <c r="G20" s="20"/>
      <c r="H20" s="21">
        <f t="shared" si="0"/>
        <v>0</v>
      </c>
      <c r="I20" s="33"/>
      <c r="J20" s="22"/>
      <c r="K20" s="23"/>
      <c r="L20" s="23">
        <v>206.76</v>
      </c>
      <c r="M20" s="24"/>
      <c r="N20" s="100">
        <f t="shared" si="1"/>
        <v>206.76</v>
      </c>
      <c r="O20" s="28">
        <v>206.76</v>
      </c>
      <c r="P20" s="26" t="str">
        <f t="shared" si="2"/>
        <v/>
      </c>
      <c r="Q20" s="2"/>
      <c r="R20" s="43">
        <v>49.56</v>
      </c>
    </row>
    <row r="21" spans="1:18" ht="30" customHeight="1">
      <c r="A21" s="27">
        <v>12</v>
      </c>
      <c r="B21" s="32">
        <v>42039</v>
      </c>
      <c r="C21" s="29" t="s">
        <v>58</v>
      </c>
      <c r="D21" s="34" t="s">
        <v>60</v>
      </c>
      <c r="E21" s="30" t="s">
        <v>61</v>
      </c>
      <c r="F21" s="31" t="s">
        <v>59</v>
      </c>
      <c r="G21" s="20"/>
      <c r="H21" s="21">
        <f t="shared" si="0"/>
        <v>0</v>
      </c>
      <c r="I21" s="33"/>
      <c r="J21" s="22"/>
      <c r="K21" s="23"/>
      <c r="L21" s="23"/>
      <c r="M21" s="24"/>
      <c r="N21" s="100">
        <f t="shared" si="1"/>
        <v>0</v>
      </c>
      <c r="O21" s="28">
        <v>200</v>
      </c>
      <c r="P21" s="26" t="str">
        <f t="shared" si="2"/>
        <v/>
      </c>
      <c r="Q21" s="2"/>
      <c r="R21" s="43">
        <v>47.77</v>
      </c>
    </row>
    <row r="22" spans="1:18" ht="30" customHeight="1">
      <c r="A22" s="27">
        <v>13</v>
      </c>
      <c r="B22" s="32">
        <v>42039</v>
      </c>
      <c r="C22" s="29" t="s">
        <v>58</v>
      </c>
      <c r="D22" s="34" t="s">
        <v>65</v>
      </c>
      <c r="E22" s="30" t="s">
        <v>61</v>
      </c>
      <c r="F22" s="31" t="s">
        <v>59</v>
      </c>
      <c r="G22" s="20"/>
      <c r="H22" s="21">
        <f t="shared" si="0"/>
        <v>0</v>
      </c>
      <c r="I22" s="33"/>
      <c r="J22" s="22"/>
      <c r="K22" s="23"/>
      <c r="L22" s="23"/>
      <c r="M22" s="24">
        <v>113</v>
      </c>
      <c r="N22" s="100">
        <f t="shared" si="1"/>
        <v>113</v>
      </c>
      <c r="O22" s="28"/>
      <c r="P22" s="26" t="str">
        <f t="shared" si="2"/>
        <v/>
      </c>
      <c r="Q22" s="2"/>
      <c r="R22" s="43">
        <v>27.03</v>
      </c>
    </row>
    <row r="23" spans="1:18" ht="30" customHeight="1">
      <c r="A23" s="27">
        <v>14</v>
      </c>
      <c r="B23" s="32">
        <v>42039</v>
      </c>
      <c r="C23" s="29" t="s">
        <v>58</v>
      </c>
      <c r="D23" s="34" t="s">
        <v>66</v>
      </c>
      <c r="E23" s="30" t="s">
        <v>61</v>
      </c>
      <c r="F23" s="31" t="s">
        <v>59</v>
      </c>
      <c r="G23" s="20"/>
      <c r="H23" s="21">
        <f t="shared" si="0"/>
        <v>0</v>
      </c>
      <c r="I23" s="33"/>
      <c r="J23" s="22">
        <v>41.75</v>
      </c>
      <c r="K23" s="23"/>
      <c r="L23" s="23"/>
      <c r="M23" s="24"/>
      <c r="N23" s="100">
        <f t="shared" si="1"/>
        <v>41.75</v>
      </c>
      <c r="O23" s="28"/>
      <c r="P23" s="26" t="str">
        <f t="shared" si="2"/>
        <v/>
      </c>
      <c r="Q23" s="2"/>
      <c r="R23" s="43">
        <v>9.99</v>
      </c>
    </row>
    <row r="24" spans="1:18" ht="30" customHeight="1">
      <c r="A24" s="27">
        <v>15</v>
      </c>
      <c r="B24" s="32">
        <v>42039</v>
      </c>
      <c r="C24" s="29" t="s">
        <v>58</v>
      </c>
      <c r="D24" s="34" t="s">
        <v>67</v>
      </c>
      <c r="E24" s="30" t="s">
        <v>61</v>
      </c>
      <c r="F24" s="31" t="s">
        <v>59</v>
      </c>
      <c r="G24" s="20"/>
      <c r="H24" s="21">
        <f t="shared" si="0"/>
        <v>0</v>
      </c>
      <c r="I24" s="33"/>
      <c r="J24" s="22">
        <v>60.3</v>
      </c>
      <c r="K24" s="23"/>
      <c r="L24" s="23"/>
      <c r="M24" s="24"/>
      <c r="N24" s="100">
        <f t="shared" si="1"/>
        <v>60.3</v>
      </c>
      <c r="O24" s="28"/>
      <c r="P24" s="26" t="str">
        <f t="shared" si="2"/>
        <v/>
      </c>
      <c r="Q24" s="2"/>
      <c r="R24" s="43">
        <v>14.42</v>
      </c>
    </row>
    <row r="25" spans="1:18" ht="30" customHeight="1">
      <c r="A25" s="27">
        <v>17</v>
      </c>
      <c r="B25" s="32">
        <v>42056</v>
      </c>
      <c r="C25" s="29" t="s">
        <v>51</v>
      </c>
      <c r="D25" s="34" t="s">
        <v>68</v>
      </c>
      <c r="E25" s="30" t="s">
        <v>61</v>
      </c>
      <c r="F25" s="31" t="s">
        <v>59</v>
      </c>
      <c r="G25" s="20"/>
      <c r="H25" s="21">
        <f t="shared" si="0"/>
        <v>0</v>
      </c>
      <c r="I25" s="33"/>
      <c r="J25" s="22">
        <v>18.75</v>
      </c>
      <c r="K25" s="23"/>
      <c r="L25" s="23"/>
      <c r="M25" s="24"/>
      <c r="N25" s="100">
        <f>SUM(H25:M25)</f>
        <v>18.75</v>
      </c>
      <c r="O25" s="28"/>
      <c r="P25" s="26" t="str">
        <f t="shared" si="2"/>
        <v/>
      </c>
      <c r="Q25" s="2"/>
      <c r="R25" s="43">
        <v>4.5</v>
      </c>
    </row>
    <row r="26" spans="1:18" ht="30" customHeight="1">
      <c r="A26" s="27">
        <v>18</v>
      </c>
      <c r="B26" s="32">
        <v>42056</v>
      </c>
      <c r="C26" s="29" t="s">
        <v>51</v>
      </c>
      <c r="D26" s="34" t="s">
        <v>68</v>
      </c>
      <c r="E26" s="30" t="s">
        <v>61</v>
      </c>
      <c r="F26" s="31" t="s">
        <v>59</v>
      </c>
      <c r="G26" s="20"/>
      <c r="H26" s="21">
        <f t="shared" si="0"/>
        <v>0</v>
      </c>
      <c r="I26" s="33"/>
      <c r="J26" s="22">
        <v>15.25</v>
      </c>
      <c r="K26" s="23"/>
      <c r="L26" s="23"/>
      <c r="M26" s="24"/>
      <c r="N26" s="100">
        <f t="shared" ref="N26:N36" si="3">SUM(H26:M26)</f>
        <v>15.25</v>
      </c>
      <c r="O26" s="28"/>
      <c r="P26" s="26" t="str">
        <f t="shared" si="2"/>
        <v/>
      </c>
      <c r="Q26" s="2"/>
      <c r="R26" s="43">
        <v>3.66</v>
      </c>
    </row>
    <row r="27" spans="1:18" ht="30" customHeight="1">
      <c r="A27" s="27">
        <v>19</v>
      </c>
      <c r="B27" s="32">
        <v>42057</v>
      </c>
      <c r="C27" s="29" t="s">
        <v>51</v>
      </c>
      <c r="D27" s="34" t="s">
        <v>69</v>
      </c>
      <c r="E27" s="30" t="s">
        <v>61</v>
      </c>
      <c r="F27" s="31" t="s">
        <v>59</v>
      </c>
      <c r="G27" s="20"/>
      <c r="H27" s="21">
        <f t="shared" si="0"/>
        <v>0</v>
      </c>
      <c r="I27" s="33"/>
      <c r="J27" s="22"/>
      <c r="K27" s="23"/>
      <c r="L27" s="23"/>
      <c r="M27" s="24">
        <v>18</v>
      </c>
      <c r="N27" s="100">
        <f t="shared" si="3"/>
        <v>18</v>
      </c>
      <c r="O27" s="28"/>
      <c r="P27" s="26" t="str">
        <f t="shared" si="2"/>
        <v/>
      </c>
      <c r="Q27" s="2"/>
      <c r="R27" s="43">
        <v>4.3</v>
      </c>
    </row>
    <row r="28" spans="1:18" ht="30" customHeight="1">
      <c r="A28" s="27">
        <v>20</v>
      </c>
      <c r="B28" s="32">
        <v>42056</v>
      </c>
      <c r="C28" s="29" t="s">
        <v>51</v>
      </c>
      <c r="D28" s="34" t="s">
        <v>78</v>
      </c>
      <c r="E28" s="30" t="s">
        <v>61</v>
      </c>
      <c r="F28" s="31" t="s">
        <v>59</v>
      </c>
      <c r="G28" s="20"/>
      <c r="H28" s="21">
        <f t="shared" si="0"/>
        <v>0</v>
      </c>
      <c r="I28" s="33"/>
      <c r="J28" s="22"/>
      <c r="K28" s="23"/>
      <c r="L28" s="23"/>
      <c r="M28" s="24"/>
      <c r="N28" s="100">
        <f t="shared" si="3"/>
        <v>0</v>
      </c>
      <c r="O28" s="28">
        <v>250</v>
      </c>
      <c r="P28" s="26" t="str">
        <f t="shared" si="2"/>
        <v/>
      </c>
      <c r="Q28" s="2"/>
      <c r="R28" s="43">
        <v>61.32</v>
      </c>
    </row>
    <row r="29" spans="1:18" ht="30" customHeight="1">
      <c r="A29" s="27">
        <v>21</v>
      </c>
      <c r="B29" s="32">
        <v>42056</v>
      </c>
      <c r="C29" s="29" t="s">
        <v>51</v>
      </c>
      <c r="D29" s="34" t="s">
        <v>70</v>
      </c>
      <c r="E29" s="30" t="s">
        <v>61</v>
      </c>
      <c r="F29" s="31" t="s">
        <v>59</v>
      </c>
      <c r="G29" s="20"/>
      <c r="H29" s="21">
        <f t="shared" si="0"/>
        <v>0</v>
      </c>
      <c r="I29" s="33"/>
      <c r="J29" s="22"/>
      <c r="K29" s="23"/>
      <c r="L29" s="23"/>
      <c r="M29" s="24">
        <v>114</v>
      </c>
      <c r="N29" s="100">
        <f t="shared" si="3"/>
        <v>114</v>
      </c>
      <c r="O29" s="28">
        <v>114</v>
      </c>
      <c r="P29" s="26" t="str">
        <f t="shared" si="2"/>
        <v/>
      </c>
      <c r="Q29" s="2"/>
      <c r="R29" s="43">
        <v>27.96</v>
      </c>
    </row>
    <row r="30" spans="1:18" ht="30" customHeight="1">
      <c r="A30" s="27">
        <v>22</v>
      </c>
      <c r="B30" s="32">
        <v>42056</v>
      </c>
      <c r="C30" s="29" t="s">
        <v>51</v>
      </c>
      <c r="D30" s="34" t="s">
        <v>70</v>
      </c>
      <c r="E30" s="30" t="s">
        <v>61</v>
      </c>
      <c r="F30" s="31" t="s">
        <v>59</v>
      </c>
      <c r="G30" s="20"/>
      <c r="H30" s="21">
        <f t="shared" si="0"/>
        <v>0</v>
      </c>
      <c r="I30" s="33"/>
      <c r="J30" s="22"/>
      <c r="K30" s="23"/>
      <c r="L30" s="23"/>
      <c r="M30" s="24">
        <v>218</v>
      </c>
      <c r="N30" s="100">
        <f t="shared" si="3"/>
        <v>218</v>
      </c>
      <c r="O30" s="28">
        <v>218</v>
      </c>
      <c r="P30" s="26" t="str">
        <f t="shared" si="2"/>
        <v/>
      </c>
      <c r="Q30" s="2"/>
      <c r="R30" s="43">
        <v>53.46</v>
      </c>
    </row>
    <row r="31" spans="1:18" ht="30" customHeight="1">
      <c r="A31" s="27">
        <v>23</v>
      </c>
      <c r="B31" s="32">
        <v>42057</v>
      </c>
      <c r="C31" s="29" t="s">
        <v>51</v>
      </c>
      <c r="D31" s="34" t="s">
        <v>71</v>
      </c>
      <c r="E31" s="30" t="s">
        <v>61</v>
      </c>
      <c r="F31" s="31" t="s">
        <v>59</v>
      </c>
      <c r="G31" s="20"/>
      <c r="H31" s="21">
        <f t="shared" si="0"/>
        <v>0</v>
      </c>
      <c r="I31" s="33"/>
      <c r="J31" s="22"/>
      <c r="K31" s="23"/>
      <c r="L31" s="23"/>
      <c r="M31" s="24">
        <v>1382.56</v>
      </c>
      <c r="N31" s="100">
        <f t="shared" si="3"/>
        <v>1382.56</v>
      </c>
      <c r="O31" s="28">
        <v>1382.56</v>
      </c>
      <c r="P31" s="26" t="str">
        <f t="shared" si="2"/>
        <v/>
      </c>
      <c r="Q31" s="2"/>
      <c r="R31" s="43">
        <v>339.03</v>
      </c>
    </row>
    <row r="32" spans="1:18" ht="30" customHeight="1">
      <c r="A32" s="27">
        <v>24</v>
      </c>
      <c r="B32" s="32">
        <v>42058</v>
      </c>
      <c r="C32" s="29" t="s">
        <v>51</v>
      </c>
      <c r="D32" s="34" t="s">
        <v>72</v>
      </c>
      <c r="E32" s="30" t="s">
        <v>61</v>
      </c>
      <c r="F32" s="31" t="s">
        <v>59</v>
      </c>
      <c r="G32" s="20"/>
      <c r="H32" s="21">
        <f t="shared" si="0"/>
        <v>0</v>
      </c>
      <c r="I32" s="33"/>
      <c r="J32" s="22"/>
      <c r="K32" s="23"/>
      <c r="L32" s="23"/>
      <c r="M32" s="24">
        <v>873</v>
      </c>
      <c r="N32" s="100">
        <f t="shared" si="3"/>
        <v>873</v>
      </c>
      <c r="O32" s="28">
        <v>873</v>
      </c>
      <c r="P32" s="26" t="str">
        <f t="shared" si="2"/>
        <v/>
      </c>
      <c r="Q32" s="2"/>
      <c r="R32" s="43">
        <v>213.93</v>
      </c>
    </row>
    <row r="33" spans="1:18" ht="30" customHeight="1">
      <c r="A33" s="27">
        <v>25</v>
      </c>
      <c r="B33" s="32">
        <v>42058</v>
      </c>
      <c r="C33" s="29" t="s">
        <v>51</v>
      </c>
      <c r="D33" s="34" t="s">
        <v>73</v>
      </c>
      <c r="E33" s="30" t="s">
        <v>61</v>
      </c>
      <c r="F33" s="31" t="s">
        <v>59</v>
      </c>
      <c r="G33" s="20"/>
      <c r="H33" s="21">
        <f t="shared" si="0"/>
        <v>0</v>
      </c>
      <c r="I33" s="33"/>
      <c r="J33" s="22"/>
      <c r="K33" s="23"/>
      <c r="L33" s="23"/>
      <c r="M33" s="24">
        <v>43</v>
      </c>
      <c r="N33" s="100">
        <f t="shared" si="3"/>
        <v>43</v>
      </c>
      <c r="O33" s="28"/>
      <c r="P33" s="26" t="str">
        <f t="shared" si="2"/>
        <v/>
      </c>
      <c r="Q33" s="2"/>
      <c r="R33" s="43">
        <v>10.28</v>
      </c>
    </row>
    <row r="34" spans="1:18" ht="30" customHeight="1">
      <c r="A34" s="27">
        <v>26</v>
      </c>
      <c r="B34" s="32">
        <v>42061</v>
      </c>
      <c r="C34" s="29" t="s">
        <v>51</v>
      </c>
      <c r="D34" s="34" t="s">
        <v>74</v>
      </c>
      <c r="E34" s="30" t="s">
        <v>61</v>
      </c>
      <c r="F34" s="31" t="s">
        <v>59</v>
      </c>
      <c r="G34" s="20"/>
      <c r="H34" s="21">
        <f t="shared" si="0"/>
        <v>0</v>
      </c>
      <c r="I34" s="33"/>
      <c r="J34" s="22"/>
      <c r="K34" s="23"/>
      <c r="L34" s="23">
        <v>1660.24</v>
      </c>
      <c r="M34" s="24"/>
      <c r="N34" s="100">
        <f t="shared" si="3"/>
        <v>1660.24</v>
      </c>
      <c r="O34" s="28">
        <v>1660.24</v>
      </c>
      <c r="P34" s="26" t="str">
        <f t="shared" si="2"/>
        <v/>
      </c>
      <c r="Q34" s="2"/>
      <c r="R34" s="43">
        <v>410.96</v>
      </c>
    </row>
    <row r="35" spans="1:18" ht="30" customHeight="1">
      <c r="A35" s="27">
        <v>27</v>
      </c>
      <c r="B35" s="32">
        <v>42062</v>
      </c>
      <c r="C35" s="29" t="s">
        <v>51</v>
      </c>
      <c r="D35" s="34" t="s">
        <v>75</v>
      </c>
      <c r="E35" s="30" t="s">
        <v>61</v>
      </c>
      <c r="F35" s="31" t="s">
        <v>59</v>
      </c>
      <c r="G35" s="20"/>
      <c r="H35" s="21">
        <f>IF($D$3="si",($G$5/$G$6*G35),IF($D$3="no",G35*$G$4,0))</f>
        <v>0</v>
      </c>
      <c r="I35" s="33"/>
      <c r="J35" s="22"/>
      <c r="K35" s="23"/>
      <c r="L35" s="23"/>
      <c r="M35" s="24">
        <v>10</v>
      </c>
      <c r="N35" s="100">
        <f t="shared" si="3"/>
        <v>10</v>
      </c>
      <c r="O35" s="28"/>
      <c r="P35" s="26" t="str">
        <f t="shared" si="2"/>
        <v/>
      </c>
      <c r="Q35" s="2"/>
      <c r="R35" s="43">
        <v>6.49</v>
      </c>
    </row>
    <row r="36" spans="1:18" ht="30" customHeight="1">
      <c r="A36" s="27">
        <v>28</v>
      </c>
      <c r="B36" s="32"/>
      <c r="C36" s="29"/>
      <c r="D36" s="34"/>
      <c r="E36" s="30"/>
      <c r="F36" s="31"/>
      <c r="G36" s="20"/>
      <c r="H36" s="21">
        <f t="shared" ref="H36" si="4">IF($D$3="si",($G$5/$G$6*G36),IF($D$3="no",G36*$G$4,0))</f>
        <v>0</v>
      </c>
      <c r="I36" s="33"/>
      <c r="J36" s="22"/>
      <c r="K36" s="23"/>
      <c r="L36" s="23"/>
      <c r="M36" s="24"/>
      <c r="N36" s="100">
        <f t="shared" si="3"/>
        <v>0</v>
      </c>
      <c r="O36" s="28"/>
      <c r="P36" s="26" t="str">
        <f t="shared" si="2"/>
        <v/>
      </c>
      <c r="Q36" s="2"/>
      <c r="R36" s="43"/>
    </row>
    <row r="37" spans="1:18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18">
      <c r="A38" s="50"/>
      <c r="B38" s="51"/>
      <c r="C38" s="52"/>
      <c r="D38" s="53"/>
      <c r="E38" s="53"/>
      <c r="F38" s="54"/>
      <c r="G38" s="55"/>
      <c r="H38" s="56"/>
      <c r="I38" s="57"/>
      <c r="J38" s="57"/>
      <c r="K38" s="57"/>
      <c r="L38" s="57"/>
      <c r="M38" s="57"/>
      <c r="N38" s="58"/>
      <c r="O38" s="59"/>
      <c r="P38" s="60"/>
    </row>
    <row r="39" spans="1:18">
      <c r="A39" s="40"/>
      <c r="B39" s="44" t="s">
        <v>36</v>
      </c>
      <c r="C39" s="44"/>
      <c r="D39" s="44"/>
      <c r="E39" s="41"/>
      <c r="F39" s="41"/>
      <c r="G39" s="44" t="s">
        <v>38</v>
      </c>
      <c r="H39" s="44"/>
      <c r="I39" s="44"/>
      <c r="J39" s="41"/>
      <c r="K39" s="41"/>
      <c r="L39" s="44" t="s">
        <v>37</v>
      </c>
      <c r="M39" s="44"/>
      <c r="N39" s="44"/>
      <c r="O39" s="41"/>
      <c r="P39" s="60"/>
    </row>
    <row r="40" spans="1:18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60"/>
    </row>
    <row r="41" spans="1:18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</sheetData>
  <mergeCells count="27">
    <mergeCell ref="O8:O10"/>
    <mergeCell ref="P8:P10"/>
    <mergeCell ref="R8:R10"/>
    <mergeCell ref="L9:L10"/>
    <mergeCell ref="M9:M10"/>
    <mergeCell ref="H8:H10"/>
    <mergeCell ref="I8:I10"/>
    <mergeCell ref="J8:J10"/>
    <mergeCell ref="K8:K10"/>
    <mergeCell ref="L8:M8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38 C25:C36">
      <formula1>1</formula1>
      <formula2>0</formula2>
    </dataValidation>
    <dataValidation type="date" operator="greaterThanOrEqual" showErrorMessage="1" errorTitle="Data" error="Inserire una data superiore al 1/11/2000" sqref="B38 B25:B36">
      <formula1>36831</formula1>
      <formula2>0</formula2>
    </dataValidation>
    <dataValidation type="textLength" operator="greaterThan" sqref="F38 F36">
      <formula1>1</formula1>
      <formula2>0</formula2>
    </dataValidation>
    <dataValidation type="textLength" operator="greaterThan" allowBlank="1" showErrorMessage="1" sqref="D38:E38 D25:D36 E36">
      <formula1>1</formula1>
      <formula2>0</formula2>
    </dataValidation>
    <dataValidation type="whole" operator="greaterThanOrEqual" allowBlank="1" showErrorMessage="1" errorTitle="Valore" error="Inserire un numero maggiore o uguale a 0 (zero)!" sqref="N38 N11:N36">
      <formula1>0</formula1>
      <formula2>0</formula2>
    </dataValidation>
    <dataValidation type="decimal" operator="greaterThanOrEqual" allowBlank="1" showErrorMessage="1" errorTitle="Valore" error="Inserire un numero maggiore o uguale a 0 (zero)!" sqref="H38:M38 J11:M11 J12:L21 M16:M21 I15:I21 H11:H36 I22:M36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ageMargins left="0.70866141732283472" right="0.70866141732283472" top="1.48" bottom="0.74803149606299213" header="0.31496062992125984" footer="0.31496062992125984"/>
  <pageSetup paperSize="9" scale="2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EURO</vt:lpstr>
      <vt:lpstr>AED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2015-03-04T15:39:38Z</cp:lastPrinted>
  <dcterms:created xsi:type="dcterms:W3CDTF">2007-03-06T14:42:56Z</dcterms:created>
  <dcterms:modified xsi:type="dcterms:W3CDTF">2015-03-04T15:49:34Z</dcterms:modified>
</cp:coreProperties>
</file>