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20" yWindow="15" windowWidth="15480" windowHeight="8190" tabRatio="433" activeTab="1"/>
  </bookViews>
  <sheets>
    <sheet name="Nota Spese Italia" sheetId="1" r:id="rId1"/>
    <sheet name="Nota Spese UAE" sheetId="3" r:id="rId2"/>
  </sheets>
  <definedNames>
    <definedName name="_xlnm.Print_Area" localSheetId="0">'Nota Spese Italia'!$A$1:$S$24</definedName>
    <definedName name="_xlnm.Print_Area" localSheetId="1">'Nota Spese UAE'!$A$1:$R$41</definedName>
    <definedName name="_xlnm.Print_Titles" localSheetId="0">'Nota Spese Italia'!$7:$10</definedName>
    <definedName name="_xlnm.Print_Titles" localSheetId="1">'Nota Spese UAE'!$1:$10</definedName>
  </definedNames>
  <calcPr calcId="125725"/>
</workbook>
</file>

<file path=xl/calcChain.xml><?xml version="1.0" encoding="utf-8"?>
<calcChain xmlns="http://schemas.openxmlformats.org/spreadsheetml/2006/main">
  <c r="R3" i="3"/>
  <c r="R1"/>
  <c r="P14" i="1"/>
  <c r="H14"/>
  <c r="N14" s="1"/>
  <c r="P13"/>
  <c r="H13"/>
  <c r="N13" s="1"/>
  <c r="O7" i="3"/>
  <c r="P3" s="1"/>
  <c r="M7"/>
  <c r="L7"/>
  <c r="J7"/>
  <c r="I7"/>
  <c r="G7" i="1"/>
  <c r="O7"/>
  <c r="P3" s="1"/>
  <c r="M7"/>
  <c r="L7"/>
  <c r="K7"/>
  <c r="J7"/>
  <c r="I7"/>
  <c r="H12"/>
  <c r="H12" i="3"/>
  <c r="H11" i="1"/>
  <c r="N11" s="1"/>
  <c r="H11" i="3"/>
  <c r="K7"/>
  <c r="G7"/>
  <c r="P36"/>
  <c r="H36"/>
  <c r="N36" s="1"/>
  <c r="H35"/>
  <c r="N35" s="1"/>
  <c r="P34"/>
  <c r="H34"/>
  <c r="N34" s="1"/>
  <c r="P33"/>
  <c r="H33"/>
  <c r="N33" s="1"/>
  <c r="P32"/>
  <c r="N32"/>
  <c r="H32"/>
  <c r="P31"/>
  <c r="H31"/>
  <c r="N31" s="1"/>
  <c r="P30"/>
  <c r="H30"/>
  <c r="N30" s="1"/>
  <c r="P29"/>
  <c r="H29"/>
  <c r="N29" s="1"/>
  <c r="P28"/>
  <c r="H28"/>
  <c r="N28" s="1"/>
  <c r="R5" l="1"/>
  <c r="H7" i="1"/>
  <c r="P1" s="1"/>
  <c r="P5" s="1"/>
  <c r="N12" i="3"/>
  <c r="N12" i="1"/>
  <c r="H27" i="3"/>
  <c r="N27" s="1"/>
  <c r="H26"/>
  <c r="H25"/>
  <c r="H24"/>
  <c r="H23"/>
  <c r="H22"/>
  <c r="H21"/>
  <c r="H20"/>
  <c r="H19"/>
  <c r="H18"/>
  <c r="H17"/>
  <c r="H16"/>
  <c r="H15"/>
  <c r="H14"/>
  <c r="H13"/>
  <c r="H7" s="1"/>
  <c r="P1" s="1"/>
  <c r="P5" s="1"/>
  <c r="N7" i="1" l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N14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<sst xmlns="http://schemas.openxmlformats.org/spreadsheetml/2006/main" count="205" uniqueCount="63">
  <si>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</si>
  <si>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</si>
  <si>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</si>
  <si>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</si>
  <si>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</si>
  <si>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</si>
  <si>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</si>
  <si>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</si>
  <si>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</si>
  <si>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</si>
  <si>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</si>
  <si>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</si>
  <si>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</si>
  <si>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</si>
  <si>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</si>
  <si>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</si>
  <si>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</si>
  <si>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</si>
  <si>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</si>
  <si>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</si>
  <si>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</si>
  <si>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</si>
  <si>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</si>
  <si>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</si>
  <si>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</si>
  <si>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</si>
  <si>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</si>
  <si>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</si>
  <si>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</si>
  <si>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</si>
  <si>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</si>
  <si>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</si>
  <si>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</si>
  <si>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</si>
  <si>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</si>
  <si>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</si>
  <si>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</si>
  <si>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</si>
  <si>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</si>
  <si>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</si>
  <si>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</si>
  <si>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</si>
  <si>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</si>
  <si>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</si>
  <si>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Taxi</t>
  </si>
  <si>
    <t>Restituzione contanti</t>
  </si>
  <si>
    <t>Lorenzo Invernizzi</t>
  </si>
  <si>
    <t>Cena</t>
  </si>
  <si>
    <t>Bar</t>
  </si>
  <si>
    <t>Milano</t>
  </si>
  <si>
    <t>Malpensa</t>
  </si>
  <si>
    <t>Viaggio Malpensa</t>
  </si>
  <si>
    <t>Daniele Milan</t>
  </si>
  <si>
    <t>Prelievo contanti</t>
  </si>
  <si>
    <t>IDEX Abu Dhabi</t>
  </si>
  <si>
    <t>(importi in Valuta AED)</t>
  </si>
  <si>
    <t>AED</t>
  </si>
  <si>
    <t>UAE</t>
  </si>
  <si>
    <t>02_01</t>
  </si>
  <si>
    <t>02_02</t>
  </si>
  <si>
    <t>Spesa personale</t>
  </si>
  <si>
    <r>
      <t xml:space="preserve">Bar </t>
    </r>
    <r>
      <rPr>
        <b/>
        <sz val="14"/>
        <color rgb="FFFF0000"/>
        <rFont val="Gulim"/>
        <family val="2"/>
      </rPr>
      <t>(manca giustificativo)</t>
    </r>
  </si>
  <si>
    <t>Extra Hotel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</si>
</sst>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  <font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43" fontId="12" fillId="5" borderId="7" xfId="0" applyNumberFormat="1" applyFont="1" applyFill="1" applyBorder="1" applyAlignment="1" applyProtection="1">
      <alignment vertical="center"/>
    </xf>
    <xf numFmtId="4" fontId="13" fillId="0" borderId="0" xfId="0" applyNumberFormat="1" applyFont="1" applyBorder="1" applyAlignment="1" applyProtection="1">
      <alignment vertical="center"/>
    </xf>
    <xf numFmtId="172" fontId="12" fillId="0" borderId="0" xfId="0" applyNumberFormat="1" applyFont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12" fillId="0" borderId="65" xfId="0" applyFont="1" applyBorder="1" applyAlignment="1" applyProtection="1">
      <alignment vertical="center"/>
    </xf>
    <xf numFmtId="170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38" fontId="12" fillId="0" borderId="17" xfId="0" applyNumberFormat="1" applyFont="1" applyBorder="1" applyAlignment="1" applyProtection="1">
      <alignment horizontal="center" vertical="center"/>
      <protection locked="0"/>
    </xf>
    <xf numFmtId="171" fontId="12" fillId="0" borderId="18" xfId="0" applyNumberFormat="1" applyFont="1" applyBorder="1" applyAlignment="1" applyProtection="1">
      <alignment horizontal="right" vertical="center"/>
    </xf>
    <xf numFmtId="171" fontId="12" fillId="0" borderId="27" xfId="0" applyNumberFormat="1" applyFont="1" applyBorder="1" applyAlignment="1" applyProtection="1">
      <alignment horizontal="right" vertical="center"/>
      <protection locked="0"/>
    </xf>
    <xf numFmtId="171" fontId="12" fillId="0" borderId="20" xfId="0" applyNumberFormat="1" applyFont="1" applyBorder="1" applyAlignment="1" applyProtection="1">
      <alignment horizontal="right" vertical="center"/>
      <protection locked="0"/>
    </xf>
    <xf numFmtId="171" fontId="12" fillId="0" borderId="22" xfId="0" applyNumberFormat="1" applyFont="1" applyBorder="1" applyAlignment="1" applyProtection="1">
      <alignment horizontal="right" vertical="center"/>
      <protection locked="0"/>
    </xf>
    <xf numFmtId="171" fontId="12" fillId="0" borderId="23" xfId="0" applyNumberFormat="1" applyFont="1" applyBorder="1" applyAlignment="1" applyProtection="1">
      <alignment horizontal="right" vertical="center"/>
      <protection locked="0"/>
    </xf>
    <xf numFmtId="164" fontId="12" fillId="3" borderId="24" xfId="1" applyFont="1" applyFill="1" applyBorder="1" applyAlignment="1" applyProtection="1">
      <alignment horizontal="right" vertical="center"/>
    </xf>
    <xf numFmtId="4" fontId="12" fillId="4" borderId="24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50" zoomScaleSheetLayoutView="50" workbookViewId="0">
      <pane ySplit="5" topLeftCell="A6" activePane="bottomLeft" state="frozen"/>
      <selection pane="bottomLeft" activeCell="H13" sqref="H13:H14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3" t="s">
        <v>0</v>
      </c>
      <c r="C1" s="133"/>
      <c r="D1" s="133"/>
      <c r="E1" s="124" t="s">
        <v>46</v>
      </c>
      <c r="F1" s="124"/>
      <c r="G1" s="51">
        <v>42036</v>
      </c>
      <c r="H1" s="50" t="s">
        <v>58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39.839999999999996</v>
      </c>
      <c r="Q1" s="3" t="s">
        <v>28</v>
      </c>
    </row>
    <row r="2" spans="1:19" s="8" customFormat="1" ht="35.25" customHeight="1">
      <c r="A2" s="4"/>
      <c r="B2" s="123" t="s">
        <v>2</v>
      </c>
      <c r="C2" s="123"/>
      <c r="D2" s="123"/>
      <c r="E2" s="124" t="s">
        <v>52</v>
      </c>
      <c r="F2" s="124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3" t="s">
        <v>26</v>
      </c>
      <c r="C3" s="123"/>
      <c r="D3" s="123"/>
      <c r="E3" s="124" t="s">
        <v>27</v>
      </c>
      <c r="F3" s="124"/>
      <c r="N3" s="10" t="s">
        <v>4</v>
      </c>
      <c r="O3" s="11"/>
      <c r="P3" s="12">
        <f>+O7</f>
        <v>10.199999999999999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0.56999999999999995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2"/>
      <c r="D5" s="20"/>
      <c r="E5" s="58">
        <v>2</v>
      </c>
      <c r="F5" s="14"/>
      <c r="G5" s="10" t="s">
        <v>7</v>
      </c>
      <c r="H5" s="21">
        <v>1.1100000000000001</v>
      </c>
      <c r="N5" s="122" t="s">
        <v>8</v>
      </c>
      <c r="O5" s="122"/>
      <c r="P5" s="22">
        <f>P1-P2-P3-P4</f>
        <v>29.639999999999997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29" t="s">
        <v>11</v>
      </c>
      <c r="F7" s="130"/>
      <c r="G7" s="25">
        <f t="shared" ref="G7:O7" si="0">SUM(G11:G18)</f>
        <v>52</v>
      </c>
      <c r="H7" s="25">
        <f t="shared" si="0"/>
        <v>29.639999999999997</v>
      </c>
      <c r="I7" s="64">
        <f t="shared" si="0"/>
        <v>0</v>
      </c>
      <c r="J7" s="69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10.199999999999999</v>
      </c>
      <c r="N7" s="65">
        <f t="shared" si="0"/>
        <v>39.839999999999996</v>
      </c>
      <c r="O7" s="66">
        <f t="shared" si="0"/>
        <v>10.199999999999999</v>
      </c>
      <c r="P7" s="13">
        <f>+N7-SUM(I7:M7)</f>
        <v>29.639999999999997</v>
      </c>
    </row>
    <row r="8" spans="1:19" ht="36" customHeight="1" thickTop="1" thickBot="1">
      <c r="A8" s="139"/>
      <c r="B8" s="63"/>
      <c r="C8" s="141" t="s">
        <v>13</v>
      </c>
      <c r="D8" s="143" t="s">
        <v>25</v>
      </c>
      <c r="E8" s="142" t="s">
        <v>14</v>
      </c>
      <c r="F8" s="144" t="s">
        <v>34</v>
      </c>
      <c r="G8" s="145" t="s">
        <v>15</v>
      </c>
      <c r="H8" s="146" t="s">
        <v>16</v>
      </c>
      <c r="I8" s="125" t="s">
        <v>37</v>
      </c>
      <c r="J8" s="125" t="s">
        <v>39</v>
      </c>
      <c r="K8" s="125" t="s">
        <v>38</v>
      </c>
      <c r="L8" s="127" t="s">
        <v>35</v>
      </c>
      <c r="M8" s="128"/>
      <c r="N8" s="137" t="s">
        <v>17</v>
      </c>
      <c r="O8" s="149" t="s">
        <v>18</v>
      </c>
      <c r="P8" s="136" t="s">
        <v>19</v>
      </c>
      <c r="R8" s="2"/>
    </row>
    <row r="9" spans="1:19" ht="36" customHeight="1" thickTop="1" thickBot="1">
      <c r="A9" s="140"/>
      <c r="B9" s="63" t="s">
        <v>12</v>
      </c>
      <c r="C9" s="142"/>
      <c r="D9" s="142"/>
      <c r="E9" s="142"/>
      <c r="F9" s="144"/>
      <c r="G9" s="145"/>
      <c r="H9" s="147"/>
      <c r="I9" s="126" t="s">
        <v>37</v>
      </c>
      <c r="J9" s="126"/>
      <c r="K9" s="126" t="s">
        <v>36</v>
      </c>
      <c r="L9" s="131" t="s">
        <v>23</v>
      </c>
      <c r="M9" s="134" t="s">
        <v>24</v>
      </c>
      <c r="N9" s="138"/>
      <c r="O9" s="150"/>
      <c r="P9" s="136"/>
      <c r="R9" s="2"/>
    </row>
    <row r="10" spans="1:19" ht="37.5" customHeight="1" thickTop="1" thickBot="1">
      <c r="A10" s="140"/>
      <c r="B10" s="55"/>
      <c r="C10" s="142"/>
      <c r="D10" s="142"/>
      <c r="E10" s="142"/>
      <c r="F10" s="144"/>
      <c r="G10" s="26" t="s">
        <v>20</v>
      </c>
      <c r="H10" s="148"/>
      <c r="I10" s="126"/>
      <c r="J10" s="126"/>
      <c r="K10" s="126"/>
      <c r="L10" s="132"/>
      <c r="M10" s="135"/>
      <c r="N10" s="138"/>
      <c r="O10" s="150"/>
      <c r="P10" s="136"/>
      <c r="R10" s="2"/>
    </row>
    <row r="11" spans="1:19" ht="30" customHeight="1" thickTop="1">
      <c r="A11" s="27">
        <v>1</v>
      </c>
      <c r="B11" s="47">
        <v>42055</v>
      </c>
      <c r="C11" s="29" t="s">
        <v>54</v>
      </c>
      <c r="D11" s="29" t="s">
        <v>48</v>
      </c>
      <c r="E11" s="68" t="s">
        <v>50</v>
      </c>
      <c r="F11" s="68" t="s">
        <v>49</v>
      </c>
      <c r="G11" s="97"/>
      <c r="H11" s="100">
        <f>IF($E$3="si",($H$5/$H$6*G11),IF($E$3="no",G11*$H$4,0))</f>
        <v>0</v>
      </c>
      <c r="I11" s="70"/>
      <c r="J11" s="70"/>
      <c r="K11" s="34"/>
      <c r="L11" s="35"/>
      <c r="M11" s="37">
        <v>4.2</v>
      </c>
      <c r="N11" s="39">
        <f>SUM(H11:M11)</f>
        <v>4.2</v>
      </c>
      <c r="O11" s="40">
        <v>4.2</v>
      </c>
      <c r="P11" s="41"/>
      <c r="R11" s="2"/>
    </row>
    <row r="12" spans="1:19" ht="30" customHeight="1">
      <c r="A12" s="42">
        <v>2</v>
      </c>
      <c r="B12" s="47">
        <v>42055</v>
      </c>
      <c r="C12" s="29" t="s">
        <v>54</v>
      </c>
      <c r="D12" s="44" t="s">
        <v>48</v>
      </c>
      <c r="E12" s="68" t="s">
        <v>50</v>
      </c>
      <c r="F12" s="68" t="s">
        <v>49</v>
      </c>
      <c r="G12" s="98"/>
      <c r="H12" s="100">
        <f>IF($E$3="si",($H$5/$H$6*G12),IF($E$3="no",G12*$H$4,0))</f>
        <v>0</v>
      </c>
      <c r="I12" s="70"/>
      <c r="J12" s="70"/>
      <c r="K12" s="34"/>
      <c r="L12" s="35"/>
      <c r="M12" s="37">
        <v>6</v>
      </c>
      <c r="N12" s="39">
        <f>SUM(H12:M12)</f>
        <v>6</v>
      </c>
      <c r="O12" s="43">
        <v>6</v>
      </c>
      <c r="P12" s="41"/>
      <c r="R12" s="2"/>
    </row>
    <row r="13" spans="1:19" ht="30" customHeight="1">
      <c r="A13" s="42">
        <v>3</v>
      </c>
      <c r="B13" s="28">
        <v>42055</v>
      </c>
      <c r="C13" s="29" t="s">
        <v>54</v>
      </c>
      <c r="D13" s="44" t="s">
        <v>51</v>
      </c>
      <c r="E13" s="68"/>
      <c r="F13" s="68"/>
      <c r="G13" s="99">
        <v>26</v>
      </c>
      <c r="H13" s="100">
        <f t="shared" ref="H13:H14" si="1">IF($E$3="si",($H$5/$H$6*G13),IF($E$3="no",G13*$H$4,0))</f>
        <v>14.819999999999999</v>
      </c>
      <c r="I13" s="70"/>
      <c r="J13" s="70"/>
      <c r="K13" s="34"/>
      <c r="L13" s="35"/>
      <c r="M13" s="35"/>
      <c r="N13" s="39">
        <f t="shared" ref="N13:N14" si="2">SUM(H13:M13)</f>
        <v>14.819999999999999</v>
      </c>
      <c r="O13" s="43"/>
      <c r="P13" s="41" t="str">
        <f t="shared" ref="P13:P14" si="3">IF($F13="Milano","X","")</f>
        <v/>
      </c>
      <c r="R13" s="2"/>
    </row>
    <row r="14" spans="1:19" ht="30" customHeight="1">
      <c r="A14" s="42">
        <v>4</v>
      </c>
      <c r="B14" s="28">
        <v>42062</v>
      </c>
      <c r="C14" s="29" t="s">
        <v>54</v>
      </c>
      <c r="D14" s="44" t="s">
        <v>51</v>
      </c>
      <c r="E14" s="68"/>
      <c r="F14" s="68"/>
      <c r="G14" s="99">
        <v>26</v>
      </c>
      <c r="H14" s="100">
        <f t="shared" si="1"/>
        <v>14.819999999999999</v>
      </c>
      <c r="I14" s="70"/>
      <c r="J14" s="70"/>
      <c r="K14" s="34"/>
      <c r="L14" s="35"/>
      <c r="M14" s="35"/>
      <c r="N14" s="39">
        <f t="shared" si="2"/>
        <v>14.819999999999999</v>
      </c>
      <c r="O14" s="43"/>
      <c r="P14" s="41" t="str">
        <f t="shared" si="3"/>
        <v/>
      </c>
      <c r="R14" s="2"/>
    </row>
    <row r="15" spans="1:19" ht="30" customHeight="1">
      <c r="A15" s="42">
        <v>5</v>
      </c>
      <c r="B15" s="28"/>
      <c r="C15" s="29"/>
      <c r="D15" s="44"/>
      <c r="E15" s="68"/>
      <c r="F15" s="68"/>
      <c r="G15" s="98"/>
      <c r="H15" s="100"/>
      <c r="I15" s="70"/>
      <c r="J15" s="70"/>
      <c r="K15" s="34"/>
      <c r="L15" s="35"/>
      <c r="M15" s="37"/>
      <c r="N15" s="39"/>
      <c r="O15" s="43"/>
      <c r="P15" s="41"/>
      <c r="R15" s="2"/>
    </row>
    <row r="16" spans="1:19" ht="30" customHeight="1">
      <c r="A16" s="42">
        <v>6</v>
      </c>
      <c r="B16" s="28"/>
      <c r="C16" s="29"/>
      <c r="D16" s="29"/>
      <c r="E16" s="68"/>
      <c r="F16" s="68"/>
      <c r="G16" s="98"/>
      <c r="H16" s="100"/>
      <c r="I16" s="70"/>
      <c r="J16" s="70"/>
      <c r="K16" s="34"/>
      <c r="L16" s="35"/>
      <c r="M16" s="37"/>
      <c r="N16" s="39"/>
      <c r="O16" s="43"/>
      <c r="P16" s="41"/>
      <c r="R16" s="2"/>
    </row>
    <row r="17" spans="1:18" ht="30" customHeight="1">
      <c r="A17" s="42">
        <v>7</v>
      </c>
      <c r="B17" s="28"/>
      <c r="C17" s="29"/>
      <c r="D17" s="29"/>
      <c r="E17" s="68"/>
      <c r="F17" s="68"/>
      <c r="G17" s="98"/>
      <c r="H17" s="100"/>
      <c r="I17" s="70"/>
      <c r="J17" s="70"/>
      <c r="K17" s="34"/>
      <c r="L17" s="35"/>
      <c r="M17" s="37"/>
      <c r="N17" s="39"/>
      <c r="O17" s="43"/>
      <c r="P17" s="41"/>
      <c r="R17" s="2"/>
    </row>
    <row r="18" spans="1:18" ht="30" customHeight="1">
      <c r="A18" s="42">
        <v>8</v>
      </c>
      <c r="B18" s="28"/>
      <c r="C18" s="29"/>
      <c r="D18" s="29"/>
      <c r="E18" s="68"/>
      <c r="F18" s="68"/>
      <c r="G18" s="98"/>
      <c r="H18" s="100"/>
      <c r="I18" s="70"/>
      <c r="J18" s="70"/>
      <c r="K18" s="34"/>
      <c r="L18" s="35"/>
      <c r="M18" s="35"/>
      <c r="N18" s="39"/>
      <c r="O18" s="43"/>
      <c r="P18" s="41"/>
      <c r="R18" s="2"/>
    </row>
    <row r="20" spans="1:18">
      <c r="A20" s="59"/>
      <c r="B20" s="60"/>
      <c r="C20" s="60"/>
      <c r="D20" s="60"/>
      <c r="E20" s="60"/>
      <c r="F20" s="60"/>
      <c r="G20" s="60"/>
      <c r="H20" s="60"/>
      <c r="I20" s="60"/>
      <c r="J20" s="101"/>
      <c r="K20" s="101"/>
      <c r="L20" s="60"/>
      <c r="M20" s="60"/>
      <c r="N20" s="60"/>
      <c r="O20" s="60"/>
      <c r="P20" s="101"/>
      <c r="Q20" s="3"/>
    </row>
    <row r="21" spans="1:18">
      <c r="A21" s="81"/>
      <c r="B21" s="82"/>
      <c r="C21" s="83"/>
      <c r="D21" s="84"/>
      <c r="E21" s="84"/>
      <c r="F21" s="85"/>
      <c r="G21" s="86"/>
      <c r="H21" s="87"/>
      <c r="I21" s="88"/>
      <c r="J21" s="101"/>
      <c r="K21" s="101"/>
      <c r="L21" s="88"/>
      <c r="M21" s="88"/>
      <c r="N21" s="89"/>
      <c r="O21" s="90"/>
      <c r="P21" s="101"/>
      <c r="Q21" s="3"/>
    </row>
    <row r="22" spans="1:18">
      <c r="A22" s="59"/>
      <c r="B22" s="75" t="s">
        <v>41</v>
      </c>
      <c r="C22" s="75"/>
      <c r="D22" s="75"/>
      <c r="E22" s="60"/>
      <c r="F22" s="60"/>
      <c r="G22" s="75" t="s">
        <v>43</v>
      </c>
      <c r="H22" s="75"/>
      <c r="I22" s="75"/>
      <c r="J22" s="101"/>
      <c r="K22" s="101"/>
      <c r="L22" s="75" t="s">
        <v>42</v>
      </c>
      <c r="M22" s="75"/>
      <c r="N22" s="75"/>
      <c r="O22" s="60"/>
      <c r="P22" s="101"/>
      <c r="Q22" s="3"/>
    </row>
    <row r="23" spans="1:18">
      <c r="A23" s="59"/>
      <c r="B23" s="60"/>
      <c r="C23" s="60"/>
      <c r="D23" s="60"/>
      <c r="E23" s="60"/>
      <c r="F23" s="60"/>
      <c r="G23" s="60"/>
      <c r="H23" s="60"/>
      <c r="I23" s="60"/>
      <c r="J23" s="101"/>
      <c r="K23" s="101"/>
      <c r="L23" s="60"/>
      <c r="M23" s="60"/>
      <c r="N23" s="60"/>
      <c r="O23" s="60"/>
      <c r="P23" s="101"/>
      <c r="Q23" s="3"/>
    </row>
    <row r="24" spans="1:18">
      <c r="A24" s="59"/>
      <c r="B24" s="60"/>
      <c r="C24" s="60"/>
      <c r="D24" s="60"/>
      <c r="E24" s="60"/>
      <c r="F24" s="60"/>
      <c r="G24" s="60"/>
      <c r="H24" s="60"/>
      <c r="I24" s="60"/>
      <c r="J24" s="101"/>
      <c r="K24" s="101"/>
      <c r="L24" s="60"/>
      <c r="M24" s="60"/>
      <c r="N24" s="60"/>
      <c r="O24" s="60"/>
      <c r="P24" s="101"/>
      <c r="Q2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K13:K14 L11:M18 H12:J18 H11:K11 K17:K18">
      <formula1>0</formula1>
      <formula2>0</formula2>
    </dataValidation>
    <dataValidation type="textLength" operator="greaterThan" allowBlank="1" showErrorMessage="1" sqref="D21:E21 F13:F14">
      <formula1>1</formula1>
      <formula2>0</formula2>
    </dataValidation>
    <dataValidation type="textLength" operator="greaterThan" sqref="F21 G13:G14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allowBlank="1" sqref="C21 D15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="50" zoomScaleSheetLayoutView="50" workbookViewId="0">
      <pane ySplit="5" topLeftCell="A18" activePane="bottomLeft" state="frozen"/>
      <selection pane="bottomLeft" activeCell="R29" sqref="R29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49.28515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5.4257812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3" t="s">
        <v>0</v>
      </c>
      <c r="C1" s="133"/>
      <c r="D1" s="124" t="s">
        <v>46</v>
      </c>
      <c r="E1" s="124"/>
      <c r="F1" s="51">
        <v>42036</v>
      </c>
      <c r="G1" s="50" t="s">
        <v>59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3407.88</v>
      </c>
      <c r="Q1" s="3" t="s">
        <v>28</v>
      </c>
      <c r="R1" s="102">
        <f>SUM(R11,R15:R33,R35:R36)</f>
        <v>825.07000000000016</v>
      </c>
    </row>
    <row r="2" spans="1:18" s="8" customFormat="1" ht="57.75" customHeight="1">
      <c r="A2" s="4"/>
      <c r="B2" s="123" t="s">
        <v>2</v>
      </c>
      <c r="C2" s="123"/>
      <c r="D2" s="124" t="s">
        <v>52</v>
      </c>
      <c r="E2" s="124"/>
      <c r="F2" s="9"/>
      <c r="G2" s="9"/>
      <c r="N2" s="10" t="s">
        <v>3</v>
      </c>
      <c r="O2" s="11"/>
      <c r="P2" s="12"/>
      <c r="Q2" s="3" t="s">
        <v>27</v>
      </c>
      <c r="R2" s="102"/>
    </row>
    <row r="3" spans="1:18" s="8" customFormat="1" ht="35.25" customHeight="1">
      <c r="A3" s="4"/>
      <c r="B3" s="123" t="s">
        <v>26</v>
      </c>
      <c r="C3" s="123"/>
      <c r="D3" s="124" t="s">
        <v>27</v>
      </c>
      <c r="E3" s="124"/>
      <c r="N3" s="10" t="s">
        <v>4</v>
      </c>
      <c r="O3" s="11"/>
      <c r="P3" s="61">
        <f>+O7</f>
        <v>3657.88</v>
      </c>
      <c r="Q3" s="13"/>
      <c r="R3" s="102">
        <f>SUM(R11:R14,R34,R36)</f>
        <v>882.6400000000001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2"/>
    </row>
    <row r="5" spans="1:18" s="8" customFormat="1" ht="43.5" customHeight="1" thickTop="1" thickBot="1">
      <c r="A5" s="4"/>
      <c r="B5" s="19" t="s">
        <v>6</v>
      </c>
      <c r="C5" s="20"/>
      <c r="D5" s="58">
        <v>20</v>
      </c>
      <c r="E5" s="14"/>
      <c r="F5" s="10" t="s">
        <v>7</v>
      </c>
      <c r="G5" s="76">
        <v>1.1100000000000001</v>
      </c>
      <c r="N5" s="122" t="s">
        <v>8</v>
      </c>
      <c r="O5" s="122"/>
      <c r="P5" s="103">
        <f>P1-P2-P3-P4</f>
        <v>-250</v>
      </c>
      <c r="Q5" s="104"/>
      <c r="R5" s="105">
        <f>R1-R3</f>
        <v>-57.569999999999936</v>
      </c>
    </row>
    <row r="6" spans="1:18" s="8" customFormat="1" ht="43.5" customHeight="1" thickTop="1" thickBot="1">
      <c r="A6" s="4"/>
      <c r="B6" s="56" t="s">
        <v>55</v>
      </c>
      <c r="C6" s="56"/>
      <c r="D6" s="14"/>
      <c r="E6" s="14"/>
      <c r="F6" s="10" t="s">
        <v>10</v>
      </c>
      <c r="G6" s="95">
        <v>11.11</v>
      </c>
      <c r="Q6" s="13"/>
      <c r="R6" s="102"/>
    </row>
    <row r="7" spans="1:18" s="8" customFormat="1" ht="27" customHeight="1" thickTop="1" thickBot="1">
      <c r="A7" s="156" t="s">
        <v>30</v>
      </c>
      <c r="B7" s="157"/>
      <c r="C7" s="158"/>
      <c r="D7" s="161" t="s">
        <v>11</v>
      </c>
      <c r="E7" s="162"/>
      <c r="F7" s="162"/>
      <c r="G7" s="96">
        <f t="shared" ref="G7:O7" si="0">SUM(G11:G36)</f>
        <v>0</v>
      </c>
      <c r="H7" s="94">
        <f t="shared" si="0"/>
        <v>0</v>
      </c>
      <c r="I7" s="78">
        <f t="shared" si="0"/>
        <v>0</v>
      </c>
      <c r="J7" s="78">
        <f t="shared" si="0"/>
        <v>262.75</v>
      </c>
      <c r="K7" s="78">
        <f t="shared" si="0"/>
        <v>0</v>
      </c>
      <c r="L7" s="78">
        <f t="shared" si="0"/>
        <v>1936.88</v>
      </c>
      <c r="M7" s="79">
        <f t="shared" si="0"/>
        <v>1208.25</v>
      </c>
      <c r="N7" s="77">
        <f t="shared" si="0"/>
        <v>3407.88</v>
      </c>
      <c r="O7" s="80">
        <f t="shared" si="0"/>
        <v>3657.88</v>
      </c>
      <c r="P7" s="13">
        <f>+N7-SUM(H7:M7)</f>
        <v>0</v>
      </c>
    </row>
    <row r="8" spans="1:18" ht="36" customHeight="1" thickTop="1" thickBot="1">
      <c r="A8" s="140"/>
      <c r="B8" s="142" t="s">
        <v>12</v>
      </c>
      <c r="C8" s="142" t="s">
        <v>13</v>
      </c>
      <c r="D8" s="163" t="s">
        <v>25</v>
      </c>
      <c r="E8" s="142" t="s">
        <v>33</v>
      </c>
      <c r="F8" s="165" t="s">
        <v>32</v>
      </c>
      <c r="G8" s="166" t="s">
        <v>15</v>
      </c>
      <c r="H8" s="168" t="s">
        <v>16</v>
      </c>
      <c r="I8" s="126" t="s">
        <v>37</v>
      </c>
      <c r="J8" s="125" t="s">
        <v>39</v>
      </c>
      <c r="K8" s="125" t="s">
        <v>38</v>
      </c>
      <c r="L8" s="159" t="s">
        <v>22</v>
      </c>
      <c r="M8" s="160"/>
      <c r="N8" s="138" t="s">
        <v>17</v>
      </c>
      <c r="O8" s="150" t="s">
        <v>18</v>
      </c>
      <c r="P8" s="136" t="s">
        <v>19</v>
      </c>
      <c r="Q8" s="2"/>
      <c r="R8" s="151" t="s">
        <v>40</v>
      </c>
    </row>
    <row r="9" spans="1:18" ht="36" customHeight="1" thickTop="1" thickBot="1">
      <c r="A9" s="140"/>
      <c r="B9" s="142" t="s">
        <v>12</v>
      </c>
      <c r="C9" s="142"/>
      <c r="D9" s="164"/>
      <c r="E9" s="142"/>
      <c r="F9" s="165"/>
      <c r="G9" s="167"/>
      <c r="H9" s="168" t="s">
        <v>37</v>
      </c>
      <c r="I9" s="126" t="s">
        <v>37</v>
      </c>
      <c r="J9" s="126"/>
      <c r="K9" s="126" t="s">
        <v>36</v>
      </c>
      <c r="L9" s="131" t="s">
        <v>23</v>
      </c>
      <c r="M9" s="155" t="s">
        <v>24</v>
      </c>
      <c r="N9" s="138"/>
      <c r="O9" s="150"/>
      <c r="P9" s="136"/>
      <c r="Q9" s="2"/>
      <c r="R9" s="152"/>
    </row>
    <row r="10" spans="1:18" ht="37.5" customHeight="1" thickTop="1" thickBot="1">
      <c r="A10" s="140"/>
      <c r="B10" s="142"/>
      <c r="C10" s="142"/>
      <c r="D10" s="164"/>
      <c r="E10" s="142"/>
      <c r="F10" s="165"/>
      <c r="G10" s="93" t="s">
        <v>20</v>
      </c>
      <c r="H10" s="168"/>
      <c r="I10" s="126"/>
      <c r="J10" s="126"/>
      <c r="K10" s="126"/>
      <c r="L10" s="154"/>
      <c r="M10" s="135"/>
      <c r="N10" s="138"/>
      <c r="O10" s="150"/>
      <c r="P10" s="136"/>
      <c r="Q10" s="2"/>
      <c r="R10" s="153"/>
    </row>
    <row r="11" spans="1:18" ht="30" customHeight="1" thickTop="1">
      <c r="A11" s="27">
        <v>1</v>
      </c>
      <c r="B11" s="47">
        <v>42056</v>
      </c>
      <c r="C11" s="29" t="s">
        <v>54</v>
      </c>
      <c r="D11" s="30" t="s">
        <v>47</v>
      </c>
      <c r="E11" s="30" t="s">
        <v>57</v>
      </c>
      <c r="F11" s="31" t="s">
        <v>56</v>
      </c>
      <c r="G11" s="92"/>
      <c r="H11" s="33">
        <f>IF($D$3="si",($G$5/$G$6*G11),IF($D$3="no",G11*$G$4,0))</f>
        <v>0</v>
      </c>
      <c r="I11" s="34"/>
      <c r="J11" s="35"/>
      <c r="K11" s="67"/>
      <c r="L11" s="67"/>
      <c r="M11" s="38">
        <v>881</v>
      </c>
      <c r="N11" s="39">
        <v>881</v>
      </c>
      <c r="O11" s="40">
        <v>881</v>
      </c>
      <c r="P11" s="41"/>
      <c r="Q11" s="2"/>
      <c r="R11" s="71">
        <v>212.68</v>
      </c>
    </row>
    <row r="12" spans="1:18" ht="30" customHeight="1">
      <c r="A12" s="42">
        <v>2</v>
      </c>
      <c r="B12" s="47">
        <v>42057</v>
      </c>
      <c r="C12" s="29" t="s">
        <v>54</v>
      </c>
      <c r="D12" s="30" t="s">
        <v>53</v>
      </c>
      <c r="E12" s="30" t="s">
        <v>57</v>
      </c>
      <c r="F12" s="31" t="s">
        <v>56</v>
      </c>
      <c r="G12" s="32"/>
      <c r="H12" s="33">
        <f>IF($D$3="si",($G$5/$G$6*G12),IF($D$3="no",G12*$G$4,0))</f>
        <v>0</v>
      </c>
      <c r="I12" s="34"/>
      <c r="J12" s="35"/>
      <c r="K12" s="67"/>
      <c r="L12" s="37"/>
      <c r="M12" s="38"/>
      <c r="N12" s="39">
        <f>SUM(H12:M12)</f>
        <v>0</v>
      </c>
      <c r="O12" s="43">
        <v>500</v>
      </c>
      <c r="P12" s="41"/>
      <c r="Q12" s="2"/>
      <c r="R12" s="71">
        <v>120.7</v>
      </c>
    </row>
    <row r="13" spans="1:18" ht="30" customHeight="1">
      <c r="A13" s="42">
        <v>3</v>
      </c>
      <c r="B13" s="28">
        <v>42059</v>
      </c>
      <c r="C13" s="29" t="s">
        <v>54</v>
      </c>
      <c r="D13" s="30" t="s">
        <v>53</v>
      </c>
      <c r="E13" s="30" t="s">
        <v>57</v>
      </c>
      <c r="F13" s="31" t="s">
        <v>56</v>
      </c>
      <c r="G13" s="32"/>
      <c r="H13" s="33">
        <f t="shared" ref="H13:H27" si="1">IF($D$3="si",($G$5/$G$6*G13),IF($D$3="no",G13*$G$4,0))</f>
        <v>0</v>
      </c>
      <c r="I13" s="34"/>
      <c r="J13" s="35"/>
      <c r="K13" s="67"/>
      <c r="L13" s="37"/>
      <c r="M13" s="38"/>
      <c r="N13" s="39"/>
      <c r="O13" s="43">
        <v>300</v>
      </c>
      <c r="P13" s="41"/>
      <c r="Q13" s="2"/>
      <c r="R13" s="72">
        <v>72.37</v>
      </c>
    </row>
    <row r="14" spans="1:18" ht="30" customHeight="1">
      <c r="A14" s="42">
        <v>4</v>
      </c>
      <c r="B14" s="28">
        <v>42056</v>
      </c>
      <c r="C14" s="29" t="s">
        <v>54</v>
      </c>
      <c r="D14" s="30" t="s">
        <v>60</v>
      </c>
      <c r="E14" s="30" t="s">
        <v>57</v>
      </c>
      <c r="F14" s="31" t="s">
        <v>56</v>
      </c>
      <c r="G14" s="32"/>
      <c r="H14" s="33">
        <f t="shared" si="1"/>
        <v>0</v>
      </c>
      <c r="I14" s="34"/>
      <c r="J14" s="35"/>
      <c r="K14" s="67"/>
      <c r="L14" s="37"/>
      <c r="M14" s="38"/>
      <c r="N14" s="39">
        <f t="shared" ref="N14:N26" si="2">SUM(H14:M14)</f>
        <v>0</v>
      </c>
      <c r="O14" s="43">
        <v>250</v>
      </c>
      <c r="P14" s="41"/>
      <c r="Q14" s="2"/>
      <c r="R14" s="73">
        <v>60.36</v>
      </c>
    </row>
    <row r="15" spans="1:18" ht="30" customHeight="1">
      <c r="A15" s="42">
        <v>5</v>
      </c>
      <c r="B15" s="28">
        <v>42062</v>
      </c>
      <c r="C15" s="29" t="s">
        <v>54</v>
      </c>
      <c r="D15" s="30" t="s">
        <v>48</v>
      </c>
      <c r="E15" s="30" t="s">
        <v>57</v>
      </c>
      <c r="F15" s="31" t="s">
        <v>56</v>
      </c>
      <c r="G15" s="32"/>
      <c r="H15" s="33">
        <f t="shared" si="1"/>
        <v>0</v>
      </c>
      <c r="I15" s="34"/>
      <c r="J15" s="35"/>
      <c r="K15" s="67"/>
      <c r="L15" s="37"/>
      <c r="M15" s="38">
        <v>59</v>
      </c>
      <c r="N15" s="39">
        <f t="shared" si="2"/>
        <v>59</v>
      </c>
      <c r="O15" s="43"/>
      <c r="P15" s="41" t="str">
        <f t="shared" ref="P15:P27" si="3">IF(F15="Milano","X","")</f>
        <v/>
      </c>
      <c r="Q15" s="2"/>
      <c r="R15" s="74">
        <v>14.19</v>
      </c>
    </row>
    <row r="16" spans="1:18" ht="30" customHeight="1">
      <c r="A16" s="42">
        <v>6</v>
      </c>
      <c r="B16" s="28">
        <v>42059</v>
      </c>
      <c r="C16" s="29" t="s">
        <v>54</v>
      </c>
      <c r="D16" s="30" t="s">
        <v>48</v>
      </c>
      <c r="E16" s="30" t="s">
        <v>57</v>
      </c>
      <c r="F16" s="31" t="s">
        <v>56</v>
      </c>
      <c r="G16" s="32"/>
      <c r="H16" s="33">
        <f t="shared" si="1"/>
        <v>0</v>
      </c>
      <c r="I16" s="34"/>
      <c r="J16" s="35"/>
      <c r="K16" s="67"/>
      <c r="L16" s="37"/>
      <c r="M16" s="38">
        <v>50</v>
      </c>
      <c r="N16" s="39">
        <f t="shared" si="2"/>
        <v>50</v>
      </c>
      <c r="O16" s="43"/>
      <c r="P16" s="41" t="str">
        <f t="shared" si="3"/>
        <v/>
      </c>
      <c r="Q16" s="2"/>
      <c r="R16" s="73">
        <v>11.99</v>
      </c>
    </row>
    <row r="17" spans="1:18" ht="30" customHeight="1">
      <c r="A17" s="42">
        <v>7</v>
      </c>
      <c r="B17" s="28">
        <v>42059</v>
      </c>
      <c r="C17" s="29" t="s">
        <v>54</v>
      </c>
      <c r="D17" s="30" t="s">
        <v>48</v>
      </c>
      <c r="E17" s="30" t="s">
        <v>57</v>
      </c>
      <c r="F17" s="31" t="s">
        <v>56</v>
      </c>
      <c r="G17" s="32"/>
      <c r="H17" s="33">
        <f t="shared" si="1"/>
        <v>0</v>
      </c>
      <c r="I17" s="34"/>
      <c r="J17" s="35"/>
      <c r="K17" s="67"/>
      <c r="L17" s="37"/>
      <c r="M17" s="38">
        <v>11</v>
      </c>
      <c r="N17" s="39">
        <f t="shared" si="2"/>
        <v>11</v>
      </c>
      <c r="O17" s="43"/>
      <c r="P17" s="41" t="str">
        <f t="shared" si="3"/>
        <v/>
      </c>
      <c r="Q17" s="2"/>
      <c r="R17" s="73">
        <v>2.64</v>
      </c>
    </row>
    <row r="18" spans="1:18" ht="30" customHeight="1">
      <c r="A18" s="42">
        <v>8</v>
      </c>
      <c r="B18" s="28">
        <v>42060</v>
      </c>
      <c r="C18" s="29" t="s">
        <v>54</v>
      </c>
      <c r="D18" s="30" t="s">
        <v>48</v>
      </c>
      <c r="E18" s="30" t="s">
        <v>57</v>
      </c>
      <c r="F18" s="31" t="s">
        <v>56</v>
      </c>
      <c r="G18" s="32"/>
      <c r="H18" s="33">
        <f t="shared" si="1"/>
        <v>0</v>
      </c>
      <c r="I18" s="34"/>
      <c r="J18" s="35"/>
      <c r="K18" s="67"/>
      <c r="L18" s="37"/>
      <c r="M18" s="38">
        <v>35</v>
      </c>
      <c r="N18" s="39">
        <f t="shared" si="2"/>
        <v>35</v>
      </c>
      <c r="O18" s="43"/>
      <c r="P18" s="41" t="str">
        <f t="shared" si="3"/>
        <v/>
      </c>
      <c r="Q18" s="2"/>
      <c r="R18" s="73">
        <v>8.41</v>
      </c>
    </row>
    <row r="19" spans="1:18" ht="30" customHeight="1">
      <c r="A19" s="42">
        <v>9</v>
      </c>
      <c r="B19" s="28">
        <v>42060</v>
      </c>
      <c r="C19" s="29" t="s">
        <v>54</v>
      </c>
      <c r="D19" s="30" t="s">
        <v>48</v>
      </c>
      <c r="E19" s="30" t="s">
        <v>57</v>
      </c>
      <c r="F19" s="31" t="s">
        <v>56</v>
      </c>
      <c r="G19" s="32"/>
      <c r="H19" s="33">
        <f t="shared" si="1"/>
        <v>0</v>
      </c>
      <c r="I19" s="34"/>
      <c r="J19" s="35"/>
      <c r="K19" s="67"/>
      <c r="L19" s="37"/>
      <c r="M19" s="38">
        <v>13</v>
      </c>
      <c r="N19" s="39">
        <f t="shared" si="2"/>
        <v>13</v>
      </c>
      <c r="O19" s="43"/>
      <c r="P19" s="41" t="str">
        <f t="shared" si="3"/>
        <v/>
      </c>
      <c r="Q19" s="2"/>
      <c r="R19" s="73">
        <v>3.12</v>
      </c>
    </row>
    <row r="20" spans="1:18" ht="30" customHeight="1">
      <c r="A20" s="42">
        <v>10</v>
      </c>
      <c r="B20" s="28">
        <v>42057</v>
      </c>
      <c r="C20" s="29" t="s">
        <v>54</v>
      </c>
      <c r="D20" s="30" t="s">
        <v>48</v>
      </c>
      <c r="E20" s="30" t="s">
        <v>57</v>
      </c>
      <c r="F20" s="31" t="s">
        <v>56</v>
      </c>
      <c r="G20" s="32"/>
      <c r="H20" s="33">
        <f t="shared" si="1"/>
        <v>0</v>
      </c>
      <c r="I20" s="34"/>
      <c r="J20" s="35"/>
      <c r="K20" s="67"/>
      <c r="L20" s="37"/>
      <c r="M20" s="38">
        <v>24</v>
      </c>
      <c r="N20" s="39">
        <f t="shared" si="2"/>
        <v>24</v>
      </c>
      <c r="O20" s="43"/>
      <c r="P20" s="41" t="str">
        <f t="shared" si="3"/>
        <v/>
      </c>
      <c r="Q20" s="2"/>
      <c r="R20" s="73">
        <v>5.74</v>
      </c>
    </row>
    <row r="21" spans="1:18" ht="30" customHeight="1">
      <c r="A21" s="42">
        <v>11</v>
      </c>
      <c r="B21" s="28">
        <v>42058</v>
      </c>
      <c r="C21" s="29" t="s">
        <v>54</v>
      </c>
      <c r="D21" s="30" t="s">
        <v>48</v>
      </c>
      <c r="E21" s="30" t="s">
        <v>57</v>
      </c>
      <c r="F21" s="31" t="s">
        <v>56</v>
      </c>
      <c r="G21" s="32"/>
      <c r="H21" s="33">
        <f t="shared" si="1"/>
        <v>0</v>
      </c>
      <c r="I21" s="34"/>
      <c r="J21" s="36"/>
      <c r="K21" s="37"/>
      <c r="L21" s="37"/>
      <c r="M21" s="38">
        <v>36</v>
      </c>
      <c r="N21" s="39">
        <f t="shared" si="2"/>
        <v>36</v>
      </c>
      <c r="O21" s="43"/>
      <c r="P21" s="41" t="str">
        <f t="shared" si="3"/>
        <v/>
      </c>
      <c r="Q21" s="2"/>
      <c r="R21" s="73">
        <v>8.61</v>
      </c>
    </row>
    <row r="22" spans="1:18" ht="30" customHeight="1">
      <c r="A22" s="42">
        <v>12</v>
      </c>
      <c r="B22" s="28">
        <v>42061</v>
      </c>
      <c r="C22" s="29" t="s">
        <v>54</v>
      </c>
      <c r="D22" s="30" t="s">
        <v>48</v>
      </c>
      <c r="E22" s="30" t="s">
        <v>57</v>
      </c>
      <c r="F22" s="31" t="s">
        <v>56</v>
      </c>
      <c r="G22" s="32"/>
      <c r="H22" s="33">
        <f t="shared" si="1"/>
        <v>0</v>
      </c>
      <c r="I22" s="35"/>
      <c r="J22" s="35"/>
      <c r="K22" s="67"/>
      <c r="L22" s="37"/>
      <c r="M22" s="38">
        <v>14</v>
      </c>
      <c r="N22" s="39">
        <f t="shared" si="2"/>
        <v>14</v>
      </c>
      <c r="O22" s="43"/>
      <c r="P22" s="41" t="str">
        <f t="shared" si="3"/>
        <v/>
      </c>
      <c r="Q22" s="2"/>
      <c r="R22" s="73">
        <v>3.36</v>
      </c>
    </row>
    <row r="23" spans="1:18" ht="30" customHeight="1">
      <c r="A23" s="42">
        <v>13</v>
      </c>
      <c r="B23" s="47">
        <v>42061</v>
      </c>
      <c r="C23" s="29" t="s">
        <v>54</v>
      </c>
      <c r="D23" s="30" t="s">
        <v>48</v>
      </c>
      <c r="E23" s="30" t="s">
        <v>57</v>
      </c>
      <c r="F23" s="31" t="s">
        <v>56</v>
      </c>
      <c r="G23" s="32"/>
      <c r="H23" s="33">
        <f t="shared" si="1"/>
        <v>0</v>
      </c>
      <c r="I23" s="48"/>
      <c r="J23" s="36"/>
      <c r="K23" s="37"/>
      <c r="L23" s="37"/>
      <c r="M23" s="38">
        <v>38</v>
      </c>
      <c r="N23" s="39">
        <f t="shared" si="2"/>
        <v>38</v>
      </c>
      <c r="O23" s="43"/>
      <c r="P23" s="41" t="str">
        <f t="shared" si="3"/>
        <v/>
      </c>
      <c r="Q23" s="2"/>
      <c r="R23" s="73">
        <v>9.11</v>
      </c>
    </row>
    <row r="24" spans="1:18" ht="30" customHeight="1">
      <c r="A24" s="42">
        <v>14</v>
      </c>
      <c r="B24" s="47">
        <v>42060</v>
      </c>
      <c r="C24" s="29" t="s">
        <v>54</v>
      </c>
      <c r="D24" s="30" t="s">
        <v>48</v>
      </c>
      <c r="E24" s="30" t="s">
        <v>57</v>
      </c>
      <c r="F24" s="31" t="s">
        <v>56</v>
      </c>
      <c r="G24" s="32"/>
      <c r="H24" s="33">
        <f t="shared" si="1"/>
        <v>0</v>
      </c>
      <c r="I24" s="48"/>
      <c r="J24" s="36"/>
      <c r="K24" s="37"/>
      <c r="L24" s="37"/>
      <c r="M24" s="38">
        <v>11</v>
      </c>
      <c r="N24" s="39">
        <f t="shared" si="2"/>
        <v>11</v>
      </c>
      <c r="O24" s="43"/>
      <c r="P24" s="41" t="str">
        <f t="shared" si="3"/>
        <v/>
      </c>
      <c r="Q24" s="2"/>
      <c r="R24" s="73">
        <v>2.64</v>
      </c>
    </row>
    <row r="25" spans="1:18" ht="30" customHeight="1">
      <c r="A25" s="42">
        <v>15</v>
      </c>
      <c r="B25" s="47">
        <v>42061</v>
      </c>
      <c r="C25" s="29" t="s">
        <v>54</v>
      </c>
      <c r="D25" s="49" t="s">
        <v>44</v>
      </c>
      <c r="E25" s="30" t="s">
        <v>57</v>
      </c>
      <c r="F25" s="31" t="s">
        <v>56</v>
      </c>
      <c r="G25" s="32"/>
      <c r="H25" s="33">
        <f t="shared" si="1"/>
        <v>0</v>
      </c>
      <c r="I25" s="48"/>
      <c r="J25" s="36">
        <v>18.5</v>
      </c>
      <c r="K25" s="37"/>
      <c r="L25" s="37"/>
      <c r="M25" s="38"/>
      <c r="N25" s="39">
        <f t="shared" si="2"/>
        <v>18.5</v>
      </c>
      <c r="O25" s="43"/>
      <c r="P25" s="41" t="str">
        <f t="shared" si="3"/>
        <v/>
      </c>
      <c r="Q25" s="2"/>
      <c r="R25" s="73">
        <v>4.4400000000000004</v>
      </c>
    </row>
    <row r="26" spans="1:18" ht="30" customHeight="1">
      <c r="A26" s="42">
        <v>16</v>
      </c>
      <c r="B26" s="47">
        <v>42060</v>
      </c>
      <c r="C26" s="29" t="s">
        <v>54</v>
      </c>
      <c r="D26" s="49" t="s">
        <v>44</v>
      </c>
      <c r="E26" s="30" t="s">
        <v>57</v>
      </c>
      <c r="F26" s="31" t="s">
        <v>56</v>
      </c>
      <c r="G26" s="32"/>
      <c r="H26" s="33">
        <f t="shared" si="1"/>
        <v>0</v>
      </c>
      <c r="I26" s="48"/>
      <c r="J26" s="36">
        <v>18</v>
      </c>
      <c r="K26" s="37"/>
      <c r="L26" s="37"/>
      <c r="M26" s="38"/>
      <c r="N26" s="39">
        <f t="shared" si="2"/>
        <v>18</v>
      </c>
      <c r="O26" s="43"/>
      <c r="P26" s="41" t="str">
        <f t="shared" si="3"/>
        <v/>
      </c>
      <c r="Q26" s="2"/>
      <c r="R26" s="73">
        <v>4.32</v>
      </c>
    </row>
    <row r="27" spans="1:18" ht="30" customHeight="1">
      <c r="A27" s="42">
        <v>17</v>
      </c>
      <c r="B27" s="47">
        <v>42061</v>
      </c>
      <c r="C27" s="29" t="s">
        <v>54</v>
      </c>
      <c r="D27" s="49" t="s">
        <v>44</v>
      </c>
      <c r="E27" s="30" t="s">
        <v>57</v>
      </c>
      <c r="F27" s="31" t="s">
        <v>56</v>
      </c>
      <c r="G27" s="32"/>
      <c r="H27" s="33">
        <f t="shared" si="1"/>
        <v>0</v>
      </c>
      <c r="I27" s="48"/>
      <c r="J27" s="36">
        <v>15.25</v>
      </c>
      <c r="K27" s="37"/>
      <c r="L27" s="37"/>
      <c r="M27" s="38"/>
      <c r="N27" s="39">
        <f>SUM(H27:M27)</f>
        <v>15.25</v>
      </c>
      <c r="O27" s="43"/>
      <c r="P27" s="41" t="str">
        <f t="shared" si="3"/>
        <v/>
      </c>
      <c r="Q27" s="2"/>
      <c r="R27" s="73">
        <v>3.66</v>
      </c>
    </row>
    <row r="28" spans="1:18" ht="30" customHeight="1">
      <c r="A28" s="42">
        <v>18</v>
      </c>
      <c r="B28" s="47">
        <v>42057</v>
      </c>
      <c r="C28" s="29" t="s">
        <v>54</v>
      </c>
      <c r="D28" s="49" t="s">
        <v>44</v>
      </c>
      <c r="E28" s="30" t="s">
        <v>57</v>
      </c>
      <c r="F28" s="31" t="s">
        <v>56</v>
      </c>
      <c r="G28" s="32"/>
      <c r="H28" s="33">
        <f t="shared" ref="H28" si="4">IF($D$3="si",($G$5/$G$6*G28),IF($D$3="no",G28*$G$4,0))</f>
        <v>0</v>
      </c>
      <c r="I28" s="48"/>
      <c r="J28" s="36">
        <v>40</v>
      </c>
      <c r="K28" s="37"/>
      <c r="L28" s="37"/>
      <c r="M28" s="38"/>
      <c r="N28" s="39">
        <f t="shared" ref="N28" si="5">SUM(H28:M28)</f>
        <v>40</v>
      </c>
      <c r="O28" s="43"/>
      <c r="P28" s="41" t="str">
        <f t="shared" ref="P28" si="6">IF(F28="Milano","X","")</f>
        <v/>
      </c>
      <c r="Q28" s="2"/>
      <c r="R28" s="73">
        <v>9.56</v>
      </c>
    </row>
    <row r="29" spans="1:18" ht="30" customHeight="1">
      <c r="A29" s="42">
        <v>19</v>
      </c>
      <c r="B29" s="47">
        <v>42059</v>
      </c>
      <c r="C29" s="29" t="s">
        <v>54</v>
      </c>
      <c r="D29" s="49" t="s">
        <v>44</v>
      </c>
      <c r="E29" s="30" t="s">
        <v>57</v>
      </c>
      <c r="F29" s="31" t="s">
        <v>56</v>
      </c>
      <c r="G29" s="32"/>
      <c r="H29" s="33">
        <f t="shared" ref="H29:H31" si="7">IF($D$3="si",($G$5/$G$6*G29),IF($D$3="no",G29*$G$4,0))</f>
        <v>0</v>
      </c>
      <c r="I29" s="48"/>
      <c r="J29" s="36">
        <v>18.25</v>
      </c>
      <c r="K29" s="37"/>
      <c r="L29" s="37"/>
      <c r="M29" s="38"/>
      <c r="N29" s="39">
        <f t="shared" ref="N29:N31" si="8">SUM(H29:M29)</f>
        <v>18.25</v>
      </c>
      <c r="O29" s="43"/>
      <c r="P29" s="41" t="str">
        <f t="shared" ref="P29:P31" si="9">IF(F29="Milano","X","")</f>
        <v/>
      </c>
      <c r="Q29" s="2"/>
      <c r="R29" s="73">
        <v>4.38</v>
      </c>
    </row>
    <row r="30" spans="1:18" ht="30" customHeight="1">
      <c r="A30" s="42">
        <v>20</v>
      </c>
      <c r="B30" s="47">
        <v>42058</v>
      </c>
      <c r="C30" s="29" t="s">
        <v>54</v>
      </c>
      <c r="D30" s="49" t="s">
        <v>44</v>
      </c>
      <c r="E30" s="30" t="s">
        <v>57</v>
      </c>
      <c r="F30" s="31" t="s">
        <v>56</v>
      </c>
      <c r="G30" s="32"/>
      <c r="H30" s="33">
        <f t="shared" si="7"/>
        <v>0</v>
      </c>
      <c r="I30" s="48"/>
      <c r="J30" s="36">
        <v>18.25</v>
      </c>
      <c r="K30" s="37"/>
      <c r="L30" s="37"/>
      <c r="M30" s="38"/>
      <c r="N30" s="39">
        <f t="shared" si="8"/>
        <v>18.25</v>
      </c>
      <c r="O30" s="43"/>
      <c r="P30" s="41" t="str">
        <f t="shared" si="9"/>
        <v/>
      </c>
      <c r="Q30" s="2"/>
      <c r="R30" s="73">
        <v>4.3600000000000003</v>
      </c>
    </row>
    <row r="31" spans="1:18" ht="30" customHeight="1">
      <c r="A31" s="42">
        <v>21</v>
      </c>
      <c r="B31" s="47">
        <v>42057</v>
      </c>
      <c r="C31" s="29" t="s">
        <v>54</v>
      </c>
      <c r="D31" s="49" t="s">
        <v>44</v>
      </c>
      <c r="E31" s="30" t="s">
        <v>57</v>
      </c>
      <c r="F31" s="31" t="s">
        <v>56</v>
      </c>
      <c r="G31" s="32"/>
      <c r="H31" s="33">
        <f t="shared" si="7"/>
        <v>0</v>
      </c>
      <c r="I31" s="48"/>
      <c r="J31" s="36">
        <v>40</v>
      </c>
      <c r="K31" s="37"/>
      <c r="L31" s="37"/>
      <c r="M31" s="38"/>
      <c r="N31" s="39">
        <f t="shared" si="8"/>
        <v>40</v>
      </c>
      <c r="O31" s="43"/>
      <c r="P31" s="41" t="str">
        <f t="shared" si="9"/>
        <v/>
      </c>
      <c r="Q31" s="2"/>
      <c r="R31" s="73">
        <v>9.56</v>
      </c>
    </row>
    <row r="32" spans="1:18" ht="30" customHeight="1">
      <c r="A32" s="42">
        <v>22</v>
      </c>
      <c r="B32" s="47">
        <v>42058</v>
      </c>
      <c r="C32" s="29" t="s">
        <v>54</v>
      </c>
      <c r="D32" s="49" t="s">
        <v>44</v>
      </c>
      <c r="E32" s="30" t="s">
        <v>57</v>
      </c>
      <c r="F32" s="31" t="s">
        <v>56</v>
      </c>
      <c r="G32" s="32"/>
      <c r="H32" s="33">
        <f t="shared" ref="H32:H36" si="10">IF($D$3="si",($G$5/$G$6*G32),IF($D$3="no",G32*$G$4,0))</f>
        <v>0</v>
      </c>
      <c r="I32" s="48"/>
      <c r="J32" s="36">
        <v>41.75</v>
      </c>
      <c r="K32" s="37"/>
      <c r="L32" s="37"/>
      <c r="M32" s="38"/>
      <c r="N32" s="39">
        <f t="shared" ref="N32:N36" si="11">SUM(H32:M32)</f>
        <v>41.75</v>
      </c>
      <c r="O32" s="43"/>
      <c r="P32" s="41" t="str">
        <f t="shared" ref="P32:P36" si="12">IF(F32="Milano","X","")</f>
        <v/>
      </c>
      <c r="Q32" s="2"/>
      <c r="R32" s="73">
        <v>9.99</v>
      </c>
    </row>
    <row r="33" spans="1:18" ht="30" customHeight="1">
      <c r="A33" s="42">
        <v>23</v>
      </c>
      <c r="B33" s="47">
        <v>42058</v>
      </c>
      <c r="C33" s="29" t="s">
        <v>54</v>
      </c>
      <c r="D33" s="49" t="s">
        <v>44</v>
      </c>
      <c r="E33" s="30" t="s">
        <v>57</v>
      </c>
      <c r="F33" s="31" t="s">
        <v>56</v>
      </c>
      <c r="G33" s="32"/>
      <c r="H33" s="33">
        <f t="shared" si="10"/>
        <v>0</v>
      </c>
      <c r="I33" s="48"/>
      <c r="J33" s="36">
        <v>52.75</v>
      </c>
      <c r="K33" s="37"/>
      <c r="L33" s="37"/>
      <c r="M33" s="38"/>
      <c r="N33" s="39">
        <f t="shared" si="11"/>
        <v>52.75</v>
      </c>
      <c r="O33" s="43"/>
      <c r="P33" s="41" t="str">
        <f t="shared" si="12"/>
        <v/>
      </c>
      <c r="Q33" s="2"/>
      <c r="R33" s="73">
        <v>12.62</v>
      </c>
    </row>
    <row r="34" spans="1:18" ht="30" customHeight="1">
      <c r="A34" s="42">
        <v>24</v>
      </c>
      <c r="B34" s="108">
        <v>42079</v>
      </c>
      <c r="C34" s="109" t="s">
        <v>54</v>
      </c>
      <c r="D34" s="110" t="s">
        <v>45</v>
      </c>
      <c r="E34" s="111" t="s">
        <v>57</v>
      </c>
      <c r="F34" s="112" t="s">
        <v>56</v>
      </c>
      <c r="G34" s="113"/>
      <c r="H34" s="114">
        <f t="shared" si="10"/>
        <v>0</v>
      </c>
      <c r="I34" s="115"/>
      <c r="J34" s="116"/>
      <c r="K34" s="117"/>
      <c r="L34" s="117"/>
      <c r="M34" s="118"/>
      <c r="N34" s="119">
        <f t="shared" si="11"/>
        <v>0</v>
      </c>
      <c r="O34" s="120">
        <v>-210</v>
      </c>
      <c r="P34" s="106" t="str">
        <f t="shared" si="12"/>
        <v/>
      </c>
      <c r="Q34" s="121"/>
      <c r="R34" s="107">
        <v>-54.44</v>
      </c>
    </row>
    <row r="35" spans="1:18" ht="30" customHeight="1">
      <c r="A35" s="42">
        <v>25</v>
      </c>
      <c r="B35" s="47">
        <v>42062</v>
      </c>
      <c r="C35" s="29" t="s">
        <v>54</v>
      </c>
      <c r="D35" s="49" t="s">
        <v>61</v>
      </c>
      <c r="E35" s="30" t="s">
        <v>57</v>
      </c>
      <c r="F35" s="31" t="s">
        <v>56</v>
      </c>
      <c r="G35" s="32"/>
      <c r="H35" s="33">
        <f t="shared" si="10"/>
        <v>0</v>
      </c>
      <c r="I35" s="48"/>
      <c r="J35" s="36"/>
      <c r="K35" s="37"/>
      <c r="L35" s="37"/>
      <c r="M35" s="38">
        <v>36.25</v>
      </c>
      <c r="N35" s="39">
        <f t="shared" si="11"/>
        <v>36.25</v>
      </c>
      <c r="O35" s="43"/>
      <c r="P35" s="41"/>
      <c r="Q35" s="2"/>
      <c r="R35" s="73">
        <v>8.7200000000000006</v>
      </c>
    </row>
    <row r="36" spans="1:18" ht="30" customHeight="1">
      <c r="A36" s="42">
        <v>26</v>
      </c>
      <c r="B36" s="47">
        <v>42062</v>
      </c>
      <c r="C36" s="44" t="s">
        <v>54</v>
      </c>
      <c r="D36" s="49" t="s">
        <v>62</v>
      </c>
      <c r="E36" s="45"/>
      <c r="F36" s="46"/>
      <c r="G36" s="32"/>
      <c r="H36" s="33">
        <f t="shared" si="10"/>
        <v>0</v>
      </c>
      <c r="I36" s="48"/>
      <c r="J36" s="36"/>
      <c r="K36" s="37"/>
      <c r="L36" s="37">
        <v>1936.88</v>
      </c>
      <c r="M36" s="38"/>
      <c r="N36" s="39">
        <f t="shared" si="11"/>
        <v>1936.88</v>
      </c>
      <c r="O36" s="43">
        <v>1936.88</v>
      </c>
      <c r="P36" s="41" t="str">
        <f t="shared" si="12"/>
        <v/>
      </c>
      <c r="Q36" s="2"/>
      <c r="R36" s="73">
        <v>470.97</v>
      </c>
    </row>
    <row r="37" spans="1:18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8">
      <c r="A38" s="81"/>
      <c r="B38" s="82"/>
      <c r="C38" s="83"/>
      <c r="D38" s="84"/>
      <c r="E38" s="84"/>
      <c r="F38" s="85"/>
      <c r="G38" s="86"/>
      <c r="H38" s="87"/>
      <c r="I38" s="88"/>
      <c r="J38" s="88"/>
      <c r="K38" s="88"/>
      <c r="L38" s="88"/>
      <c r="M38" s="88"/>
      <c r="N38" s="89"/>
      <c r="O38" s="90"/>
      <c r="P38" s="91"/>
    </row>
    <row r="39" spans="1:18">
      <c r="A39" s="59"/>
      <c r="B39" s="75" t="s">
        <v>41</v>
      </c>
      <c r="C39" s="75"/>
      <c r="D39" s="75"/>
      <c r="E39" s="60"/>
      <c r="F39" s="60"/>
      <c r="G39" s="75" t="s">
        <v>43</v>
      </c>
      <c r="H39" s="75"/>
      <c r="I39" s="75"/>
      <c r="J39" s="60"/>
      <c r="K39" s="60"/>
      <c r="L39" s="75" t="s">
        <v>42</v>
      </c>
      <c r="M39" s="75"/>
      <c r="N39" s="75"/>
      <c r="O39" s="60"/>
      <c r="P39" s="91"/>
    </row>
    <row r="40" spans="1:18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91"/>
    </row>
    <row r="41" spans="1:18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8 C36">
      <formula1>1</formula1>
      <formula2>0</formula2>
    </dataValidation>
    <dataValidation type="date" operator="greaterThanOrEqual" showErrorMessage="1" errorTitle="Data" error="Inserire una data superiore al 1/11/2000" sqref="B38 B23:B36 B11:B12">
      <formula1>36831</formula1>
      <formula2>0</formula2>
    </dataValidation>
    <dataValidation type="textLength" operator="greaterThan" sqref="F38 F36">
      <formula1>1</formula1>
      <formula2>0</formula2>
    </dataValidation>
    <dataValidation type="textLength" operator="greaterThan" allowBlank="1" showErrorMessage="1" sqref="D38:E38 E36 D25:D36">
      <formula1>1</formula1>
      <formula2>0</formula2>
    </dataValidation>
    <dataValidation type="whole" operator="greaterThanOrEqual" allowBlank="1" showErrorMessage="1" errorTitle="Valore" error="Inserire un numero maggiore o uguale a 0 (zero)!" sqref="N38 N11:N36">
      <formula1>0</formula1>
      <formula2>0</formula2>
    </dataValidation>
    <dataValidation type="decimal" operator="greaterThanOrEqual" allowBlank="1" showErrorMessage="1" errorTitle="Valore" error="Inserire un numero maggiore o uguale a 0 (zero)!" sqref="H38:M38 I23:M36 H11:I11 J11:M12 I17:I22 J13:L22 H12:H36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Italia</vt:lpstr>
      <vt:lpstr>Nota Spese UAE</vt:lpstr>
      <vt:lpstr>'Nota Spese Italia'!Print_Area</vt:lpstr>
      <vt:lpstr>'Nota Spese UAE'!Print_Area</vt:lpstr>
      <vt:lpstr>'Nota Spese Italia'!Print_Titles</vt:lpstr>
      <vt:lpstr>'Nota Spese UAE'!Print_Titles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2015-03-17T08:43:14Z</cp:lastPrinted>
  <dcterms:created xsi:type="dcterms:W3CDTF">2007-03-06T14:42:56Z</dcterms:created>
  <dcterms:modified xsi:type="dcterms:W3CDTF">2015-03-17T09:20:45Z</dcterms:modified>
</cp:coreProperties>
</file>