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4355" yWindow="3075" windowWidth="25440" windowHeight="15990" tabRatio="433" activeTab="2"/>
  </bookViews>
  <sheets>
    <sheet name="Nota Spese Euro" sheetId="1" r:id="rId1"/>
    <sheet name="Nota Spese Turchia" sheetId="5" r:id="rId2"/>
    <sheet name="Nota Spese UAE" sheetId="6" r:id="rId3"/>
  </sheets>
  <definedNames>
    <definedName name="_xlnm.Print_Area" localSheetId="0">'Nota Spese Euro'!$A$1:$S$24</definedName>
    <definedName name="_xlnm.Print_Area" localSheetId="1">'Nota Spese Turchia'!$A$1:$R$23</definedName>
    <definedName name="_xlnm.Print_Titles" localSheetId="0">'Nota Spese Euro'!$7:$10</definedName>
    <definedName name="_xlnm.Print_Titles" localSheetId="1">'Nota Spese Turchia'!$1:$10</definedName>
  </definedNames>
  <calcPr calcId="125725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" i="6"/>
  <c r="R5"/>
  <c r="R3"/>
  <c r="N16"/>
  <c r="P1"/>
  <c r="N7"/>
  <c r="J7"/>
  <c r="L7"/>
  <c r="M7"/>
  <c r="O7"/>
  <c r="R1" i="5"/>
  <c r="R3"/>
  <c r="R5"/>
  <c r="P24" i="6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P15"/>
  <c r="H15"/>
  <c r="N15"/>
  <c r="P14"/>
  <c r="H14"/>
  <c r="N14"/>
  <c r="P13"/>
  <c r="H13"/>
  <c r="N13"/>
  <c r="H12"/>
  <c r="N12"/>
  <c r="H11"/>
  <c r="N11"/>
  <c r="H7"/>
  <c r="I7"/>
  <c r="K7"/>
  <c r="P7"/>
  <c r="G7"/>
  <c r="P3"/>
  <c r="P5"/>
  <c r="M1"/>
  <c r="H13" i="1"/>
  <c r="H15" i="5"/>
  <c r="N15"/>
  <c r="N16"/>
  <c r="P18"/>
  <c r="H18"/>
  <c r="N18"/>
  <c r="P17"/>
  <c r="H17"/>
  <c r="N17"/>
  <c r="P16"/>
  <c r="H16"/>
  <c r="P15"/>
  <c r="P14"/>
  <c r="H14"/>
  <c r="N14"/>
  <c r="P13"/>
  <c r="H13"/>
  <c r="N13"/>
  <c r="H12"/>
  <c r="N12"/>
  <c r="H11"/>
  <c r="N11"/>
  <c r="H7"/>
  <c r="I7"/>
  <c r="J7"/>
  <c r="K7"/>
  <c r="L7"/>
  <c r="M7"/>
  <c r="O7"/>
  <c r="G7"/>
  <c r="P1"/>
  <c r="P3"/>
  <c r="P5"/>
  <c r="G7" i="1"/>
  <c r="O7"/>
  <c r="P3"/>
  <c r="M7"/>
  <c r="L7"/>
  <c r="K7"/>
  <c r="J7"/>
  <c r="I7"/>
  <c r="H12"/>
  <c r="H11"/>
  <c r="N11"/>
  <c r="N13"/>
  <c r="H18"/>
  <c r="H17"/>
  <c r="H16"/>
  <c r="H15"/>
  <c r="H14"/>
  <c r="H7"/>
  <c r="P1"/>
  <c r="P5"/>
  <c r="N16"/>
  <c r="N15"/>
  <c r="N12"/>
  <c r="N18"/>
  <c r="N17"/>
  <c r="N14"/>
  <c r="P18"/>
  <c r="P17"/>
  <c r="N7"/>
  <c r="P7"/>
  <c r="M1"/>
  <c r="N7" i="5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<sst xmlns="http://schemas.openxmlformats.org/spreadsheetml/2006/main" count="214" uniqueCount="70">
  <si>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</si>
  <si>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</si>
  <si>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</si>
  <si>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</si>
  <si>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</si>
  <si>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</si>
  <si>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</si>
  <si>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</si>
  <si>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</si>
  <si>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</si>
  <si>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</si>
  <si>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</si>
  <si>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</si>
  <si>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</si>
  <si>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</si>
  <si>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</si>
  <si>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</si>
  <si>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</si>
  <si>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</si>
  <si>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</si>
  <si>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</si>
  <si>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</si>
  <si>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</si>
  <si>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</si>
  <si>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</si>
  <si>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</si>
  <si>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</si>
  <si>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</si>
  <si>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</si>
  <si>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</si>
  <si>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</si>
  <si>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</si>
  <si>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</si>
  <si>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</si>
  <si>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</si>
  <si>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</si>
  <si>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</si>
  <si>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</si>
  <si>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</si>
  <si>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</si>
  <si>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</si>
  <si>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</si>
  <si>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</si>
  <si>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</si>
  <si>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</si>
  <si>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Autostrada</t>
  </si>
  <si>
    <t>Milano-Malpensa</t>
  </si>
  <si>
    <t>Malpensa-Milano</t>
  </si>
  <si>
    <t>Milano</t>
  </si>
  <si>
    <t>Malpensa</t>
  </si>
  <si>
    <t>RESTITUZIONE CONTANTE</t>
  </si>
  <si>
    <t>TNP</t>
  </si>
  <si>
    <t>Preilievo</t>
  </si>
  <si>
    <t>Turchia</t>
  </si>
  <si>
    <t>LIT</t>
  </si>
  <si>
    <t>Taxi</t>
  </si>
  <si>
    <t>Pranzo</t>
  </si>
  <si>
    <t>IDEX</t>
  </si>
  <si>
    <t>UAE</t>
  </si>
  <si>
    <t>AED</t>
  </si>
  <si>
    <t>BAR</t>
  </si>
  <si>
    <t>Bar</t>
  </si>
  <si>
    <t>Parcheggio e autostrada</t>
  </si>
  <si>
    <t>Autostrada e parcheggio</t>
  </si>
  <si>
    <t>02_01</t>
  </si>
  <si>
    <t>02_02</t>
  </si>
  <si>
    <t>TRY</t>
  </si>
  <si>
    <t>02_03</t>
  </si>
  <si>
    <t>Extra Hotel</t>
  </si>
  <si>
    <t>Hotel Extra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</si>
</sst>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rgb="FF000000"/>
      </bottom>
      <diagonal/>
    </border>
  </borders>
  <cellStyleXfs count="140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" fontId="2" fillId="0" borderId="0" xfId="0" applyNumberFormat="1" applyFont="1" applyAlignment="1" applyProtection="1">
      <alignment vertical="center"/>
    </xf>
    <xf numFmtId="0" fontId="1" fillId="0" borderId="77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Border="1" applyAlignment="1" applyProtection="1">
      <alignment vertical="center" wrapText="1"/>
    </xf>
    <xf numFmtId="0" fontId="14" fillId="0" borderId="25" xfId="0" applyFont="1" applyBorder="1" applyAlignment="1" applyProtection="1">
      <alignment vertical="center"/>
    </xf>
    <xf numFmtId="0" fontId="14" fillId="0" borderId="65" xfId="0" applyFont="1" applyBorder="1" applyAlignment="1" applyProtection="1">
      <alignment horizontal="right" vertical="center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8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71" fontId="14" fillId="0" borderId="23" xfId="0" applyNumberFormat="1" applyFont="1" applyBorder="1" applyAlignment="1" applyProtection="1">
      <alignment horizontal="right" vertical="center"/>
      <protection locked="0"/>
    </xf>
    <xf numFmtId="164" fontId="14" fillId="3" borderId="24" xfId="1" applyFont="1" applyFill="1" applyBorder="1" applyAlignment="1" applyProtection="1">
      <alignment horizontal="right" vertical="center"/>
    </xf>
    <xf numFmtId="4" fontId="14" fillId="4" borderId="24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</cellXfs>
  <cellStyles count="140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view="pageBreakPreview" zoomScale="50" zoomScaleSheetLayoutView="50" workbookViewId="0">
      <pane ySplit="5" topLeftCell="A6" activePane="bottomLeft" state="frozen"/>
      <selection pane="bottomLeft" activeCell="H13" sqref="H13:H1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18" t="s">
        <v>0</v>
      </c>
      <c r="C1" s="118"/>
      <c r="D1" s="118"/>
      <c r="E1" s="119" t="s">
        <v>44</v>
      </c>
      <c r="F1" s="119"/>
      <c r="G1" s="49">
        <v>42036</v>
      </c>
      <c r="H1" s="148" t="s">
        <v>64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143.60198019801982</v>
      </c>
      <c r="Q1" s="3" t="s">
        <v>28</v>
      </c>
    </row>
    <row r="2" spans="1:19" s="8" customFormat="1" ht="35.25" customHeight="1">
      <c r="A2" s="4"/>
      <c r="B2" s="120" t="s">
        <v>2</v>
      </c>
      <c r="C2" s="120"/>
      <c r="D2" s="120"/>
      <c r="E2" s="119"/>
      <c r="F2" s="119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20" t="s">
        <v>26</v>
      </c>
      <c r="C3" s="120"/>
      <c r="D3" s="120"/>
      <c r="E3" s="119" t="s">
        <v>28</v>
      </c>
      <c r="F3" s="119"/>
      <c r="N3" s="10" t="s">
        <v>4</v>
      </c>
      <c r="O3" s="11"/>
      <c r="P3" s="12">
        <f>+O7</f>
        <v>44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1"/>
      <c r="D5" s="20"/>
      <c r="E5" s="57">
        <v>2</v>
      </c>
      <c r="F5" s="14"/>
      <c r="G5" s="10" t="s">
        <v>7</v>
      </c>
      <c r="H5" s="21">
        <v>1.4039999999999999</v>
      </c>
      <c r="N5" s="123" t="s">
        <v>8</v>
      </c>
      <c r="O5" s="123"/>
      <c r="P5" s="22">
        <f>P1-P2-P3-P4</f>
        <v>99.601980198019817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0"/>
      <c r="B7" s="51"/>
      <c r="C7" s="51"/>
      <c r="D7" s="52" t="s">
        <v>29</v>
      </c>
      <c r="E7" s="126" t="s">
        <v>11</v>
      </c>
      <c r="F7" s="127"/>
      <c r="G7" s="25">
        <f>SUM(G11:G18)</f>
        <v>220</v>
      </c>
      <c r="H7" s="25">
        <f>SUM(H11:H18)</f>
        <v>27.801980198019805</v>
      </c>
      <c r="I7" s="63">
        <f>SUM(I11:I18)</f>
        <v>115.8</v>
      </c>
      <c r="J7" s="68">
        <f>SUM(J11:J18)</f>
        <v>0</v>
      </c>
      <c r="K7" s="64">
        <f>SUM(K11:K18)</f>
        <v>0</v>
      </c>
      <c r="L7" s="64">
        <f>SUM(L11:L18)</f>
        <v>0</v>
      </c>
      <c r="M7" s="64">
        <f>SUM(M11:M18)</f>
        <v>0</v>
      </c>
      <c r="N7" s="64">
        <f>SUM(N11:N18)</f>
        <v>143.60198019801982</v>
      </c>
      <c r="O7" s="65">
        <f>SUM(O11:O18)</f>
        <v>44</v>
      </c>
      <c r="P7" s="13">
        <f>+N7-SUM(I7:M7)</f>
        <v>27.80198019801982</v>
      </c>
    </row>
    <row r="8" spans="1:19" ht="36" customHeight="1" thickTop="1" thickBot="1">
      <c r="A8" s="104"/>
      <c r="B8" s="62"/>
      <c r="C8" s="106" t="s">
        <v>13</v>
      </c>
      <c r="D8" s="108" t="s">
        <v>25</v>
      </c>
      <c r="E8" s="107" t="s">
        <v>14</v>
      </c>
      <c r="F8" s="109" t="s">
        <v>34</v>
      </c>
      <c r="G8" s="110" t="s">
        <v>15</v>
      </c>
      <c r="H8" s="111" t="s">
        <v>16</v>
      </c>
      <c r="I8" s="116" t="s">
        <v>37</v>
      </c>
      <c r="J8" s="116" t="s">
        <v>39</v>
      </c>
      <c r="K8" s="116" t="s">
        <v>38</v>
      </c>
      <c r="L8" s="124" t="s">
        <v>35</v>
      </c>
      <c r="M8" s="125"/>
      <c r="N8" s="102" t="s">
        <v>17</v>
      </c>
      <c r="O8" s="114" t="s">
        <v>18</v>
      </c>
      <c r="P8" s="101" t="s">
        <v>19</v>
      </c>
      <c r="R8" s="2"/>
    </row>
    <row r="9" spans="1:19" ht="36" customHeight="1" thickTop="1" thickBot="1">
      <c r="A9" s="105"/>
      <c r="B9" s="62" t="s">
        <v>12</v>
      </c>
      <c r="C9" s="107"/>
      <c r="D9" s="107"/>
      <c r="E9" s="107"/>
      <c r="F9" s="109"/>
      <c r="G9" s="110"/>
      <c r="H9" s="112"/>
      <c r="I9" s="117" t="s">
        <v>37</v>
      </c>
      <c r="J9" s="117"/>
      <c r="K9" s="117" t="s">
        <v>36</v>
      </c>
      <c r="L9" s="128" t="s">
        <v>23</v>
      </c>
      <c r="M9" s="121" t="s">
        <v>24</v>
      </c>
      <c r="N9" s="103"/>
      <c r="O9" s="115"/>
      <c r="P9" s="101"/>
      <c r="R9" s="2"/>
    </row>
    <row r="10" spans="1:19" ht="37.5" customHeight="1" thickTop="1" thickBot="1">
      <c r="A10" s="105"/>
      <c r="B10" s="53"/>
      <c r="C10" s="107"/>
      <c r="D10" s="107"/>
      <c r="E10" s="107"/>
      <c r="F10" s="109"/>
      <c r="G10" s="26" t="s">
        <v>20</v>
      </c>
      <c r="H10" s="113"/>
      <c r="I10" s="117"/>
      <c r="J10" s="117"/>
      <c r="K10" s="117"/>
      <c r="L10" s="129"/>
      <c r="M10" s="122"/>
      <c r="N10" s="103"/>
      <c r="O10" s="115"/>
      <c r="P10" s="101"/>
      <c r="R10" s="2"/>
    </row>
    <row r="11" spans="1:19" ht="30" customHeight="1" thickTop="1">
      <c r="A11" s="27">
        <v>1</v>
      </c>
      <c r="B11" s="28">
        <v>42045</v>
      </c>
      <c r="C11" s="29" t="s">
        <v>51</v>
      </c>
      <c r="D11" s="44" t="s">
        <v>45</v>
      </c>
      <c r="E11" s="67" t="s">
        <v>46</v>
      </c>
      <c r="F11" s="67" t="s">
        <v>48</v>
      </c>
      <c r="G11" s="96">
        <v>55</v>
      </c>
      <c r="H11" s="97">
        <f>IF($E$3="si",($H$5/$H$6*G11),IF($E$3="no",G11*$H$4,0))</f>
        <v>6.9504950495049513</v>
      </c>
      <c r="I11" s="69">
        <v>3.3</v>
      </c>
      <c r="J11" s="69"/>
      <c r="K11" s="34"/>
      <c r="L11" s="35"/>
      <c r="M11" s="37"/>
      <c r="N11" s="39">
        <f t="shared" ref="N11:N18" si="0">SUM(H11:M11)</f>
        <v>10.250495049504952</v>
      </c>
      <c r="O11" s="40"/>
      <c r="P11" s="41"/>
      <c r="R11" s="2"/>
    </row>
    <row r="12" spans="1:19" ht="30" customHeight="1">
      <c r="A12" s="42">
        <v>2</v>
      </c>
      <c r="B12" s="28">
        <v>42046</v>
      </c>
      <c r="C12" s="29" t="s">
        <v>51</v>
      </c>
      <c r="D12" s="44" t="s">
        <v>62</v>
      </c>
      <c r="E12" s="67" t="s">
        <v>47</v>
      </c>
      <c r="F12" s="67" t="s">
        <v>49</v>
      </c>
      <c r="G12" s="96">
        <v>55</v>
      </c>
      <c r="H12" s="97">
        <f>IF($E$3="si",($H$5/$H$6*G12),IF($E$3="no",G12*$H$4,0))</f>
        <v>6.9504950495049513</v>
      </c>
      <c r="I12" s="69">
        <v>61.9</v>
      </c>
      <c r="J12" s="69"/>
      <c r="K12" s="34"/>
      <c r="L12" s="35"/>
      <c r="M12" s="37"/>
      <c r="N12" s="39">
        <f t="shared" si="0"/>
        <v>68.850495049504957</v>
      </c>
      <c r="O12" s="43"/>
      <c r="P12" s="41"/>
      <c r="R12" s="2"/>
    </row>
    <row r="13" spans="1:19" ht="30" customHeight="1">
      <c r="A13" s="42">
        <v>3</v>
      </c>
      <c r="B13" s="28">
        <v>42055</v>
      </c>
      <c r="C13" s="29" t="s">
        <v>57</v>
      </c>
      <c r="D13" s="29" t="s">
        <v>63</v>
      </c>
      <c r="E13" s="67" t="s">
        <v>46</v>
      </c>
      <c r="F13" s="67" t="s">
        <v>48</v>
      </c>
      <c r="G13" s="96">
        <v>55</v>
      </c>
      <c r="H13" s="97">
        <f>IF($E$3="si",($H$5/$H$6*G13),IF($E$3="no",G13*$H$4,0))</f>
        <v>6.9504950495049513</v>
      </c>
      <c r="I13" s="69">
        <v>47.3</v>
      </c>
      <c r="J13" s="69"/>
      <c r="K13" s="34"/>
      <c r="L13" s="35"/>
      <c r="M13" s="37"/>
      <c r="N13" s="39">
        <f t="shared" si="0"/>
        <v>54.250495049504948</v>
      </c>
      <c r="O13" s="43">
        <v>44</v>
      </c>
      <c r="P13" s="41"/>
      <c r="R13" s="2"/>
    </row>
    <row r="14" spans="1:19" ht="30" customHeight="1">
      <c r="A14" s="42">
        <v>4</v>
      </c>
      <c r="B14" s="28">
        <v>42062</v>
      </c>
      <c r="C14" s="29" t="s">
        <v>57</v>
      </c>
      <c r="D14" s="29" t="s">
        <v>45</v>
      </c>
      <c r="E14" s="67" t="s">
        <v>47</v>
      </c>
      <c r="F14" s="67" t="s">
        <v>49</v>
      </c>
      <c r="G14" s="96">
        <v>55</v>
      </c>
      <c r="H14" s="97">
        <f t="shared" ref="H14:H18" si="1">IF($E$3="si",($H$5/$H$6*G14),IF($E$3="no",G14*$H$4,0))</f>
        <v>6.9504950495049513</v>
      </c>
      <c r="I14" s="69">
        <v>3.3</v>
      </c>
      <c r="J14" s="69"/>
      <c r="K14" s="34"/>
      <c r="L14" s="35"/>
      <c r="M14" s="37"/>
      <c r="N14" s="39">
        <f t="shared" si="0"/>
        <v>10.250495049504952</v>
      </c>
      <c r="O14" s="43"/>
      <c r="P14" s="41"/>
      <c r="R14" s="2"/>
    </row>
    <row r="15" spans="1:19" ht="30" customHeight="1">
      <c r="A15" s="42">
        <v>5</v>
      </c>
      <c r="B15" s="28"/>
      <c r="C15" s="29"/>
      <c r="D15" s="29"/>
      <c r="E15" s="67"/>
      <c r="F15" s="67"/>
      <c r="G15" s="96"/>
      <c r="H15" s="97">
        <f t="shared" si="1"/>
        <v>0</v>
      </c>
      <c r="I15" s="69"/>
      <c r="J15" s="69"/>
      <c r="K15" s="34"/>
      <c r="L15" s="35"/>
      <c r="M15" s="37"/>
      <c r="N15" s="39">
        <f t="shared" si="0"/>
        <v>0</v>
      </c>
      <c r="O15" s="43"/>
      <c r="P15" s="41"/>
      <c r="R15" s="2"/>
    </row>
    <row r="16" spans="1:19" ht="30" customHeight="1">
      <c r="A16" s="42">
        <v>6</v>
      </c>
      <c r="B16" s="28"/>
      <c r="C16" s="29"/>
      <c r="D16" s="29"/>
      <c r="E16" s="67"/>
      <c r="F16" s="67"/>
      <c r="G16" s="96"/>
      <c r="H16" s="97">
        <f t="shared" si="1"/>
        <v>0</v>
      </c>
      <c r="I16" s="69"/>
      <c r="J16" s="69"/>
      <c r="K16" s="34"/>
      <c r="L16" s="35"/>
      <c r="M16" s="37"/>
      <c r="N16" s="39">
        <f t="shared" si="0"/>
        <v>0</v>
      </c>
      <c r="O16" s="43"/>
      <c r="P16" s="41"/>
      <c r="R16" s="2"/>
    </row>
    <row r="17" spans="1:18" ht="30" customHeight="1">
      <c r="A17" s="42">
        <v>7</v>
      </c>
      <c r="B17" s="28"/>
      <c r="C17" s="29"/>
      <c r="D17" s="44"/>
      <c r="E17" s="67"/>
      <c r="F17" s="67"/>
      <c r="G17" s="96"/>
      <c r="H17" s="97">
        <f t="shared" si="1"/>
        <v>0</v>
      </c>
      <c r="I17" s="69"/>
      <c r="J17" s="69"/>
      <c r="K17" s="34"/>
      <c r="L17" s="35"/>
      <c r="N17" s="39">
        <f t="shared" si="0"/>
        <v>0</v>
      </c>
      <c r="O17" s="43"/>
      <c r="P17" s="41" t="str">
        <f t="shared" ref="P17:P18" si="2">IF($F17="Milano","X","")</f>
        <v/>
      </c>
      <c r="R17" s="2"/>
    </row>
    <row r="18" spans="1:18" ht="30" customHeight="1">
      <c r="A18" s="42">
        <v>8</v>
      </c>
      <c r="B18" s="28"/>
      <c r="C18" s="29"/>
      <c r="D18" s="44"/>
      <c r="E18" s="67"/>
      <c r="F18" s="67"/>
      <c r="G18" s="96"/>
      <c r="H18" s="97">
        <f t="shared" si="1"/>
        <v>0</v>
      </c>
      <c r="I18" s="69"/>
      <c r="J18" s="69"/>
      <c r="K18" s="34"/>
      <c r="L18" s="35"/>
      <c r="M18" s="37"/>
      <c r="N18" s="39">
        <f t="shared" si="0"/>
        <v>0</v>
      </c>
      <c r="O18" s="43"/>
      <c r="P18" s="41" t="str">
        <f t="shared" si="2"/>
        <v/>
      </c>
      <c r="R18" s="2"/>
    </row>
    <row r="20" spans="1:18">
      <c r="A20" s="58"/>
      <c r="B20" s="59"/>
      <c r="C20" s="59"/>
      <c r="D20" s="59"/>
      <c r="E20" s="59"/>
      <c r="F20" s="59"/>
      <c r="G20" s="59"/>
      <c r="H20" s="59"/>
      <c r="I20" s="59"/>
      <c r="J20" s="98"/>
      <c r="K20" s="98"/>
      <c r="L20" s="59"/>
      <c r="M20" s="59"/>
      <c r="N20" s="59"/>
      <c r="O20" s="59"/>
      <c r="P20" s="98"/>
      <c r="Q20" s="3"/>
    </row>
    <row r="21" spans="1:18">
      <c r="A21" s="80"/>
      <c r="B21" s="81"/>
      <c r="C21" s="82"/>
      <c r="D21" s="83"/>
      <c r="E21" s="83"/>
      <c r="F21" s="84"/>
      <c r="G21" s="85"/>
      <c r="H21" s="86"/>
      <c r="I21" s="87"/>
      <c r="J21" s="98"/>
      <c r="K21" s="98"/>
      <c r="L21" s="87"/>
      <c r="M21" s="87"/>
      <c r="N21" s="88"/>
      <c r="O21" s="89"/>
      <c r="P21" s="98"/>
      <c r="Q21" s="3"/>
    </row>
    <row r="22" spans="1:18">
      <c r="A22" s="58"/>
      <c r="B22" s="74" t="s">
        <v>41</v>
      </c>
      <c r="C22" s="74"/>
      <c r="D22" s="74"/>
      <c r="E22" s="59"/>
      <c r="F22" s="59"/>
      <c r="G22" s="74" t="s">
        <v>43</v>
      </c>
      <c r="H22" s="74"/>
      <c r="I22" s="74"/>
      <c r="J22" s="98"/>
      <c r="K22" s="98"/>
      <c r="L22" s="74" t="s">
        <v>42</v>
      </c>
      <c r="M22" s="74"/>
      <c r="N22" s="74"/>
      <c r="O22" s="59"/>
      <c r="P22" s="98"/>
      <c r="Q22" s="3"/>
    </row>
    <row r="23" spans="1:18">
      <c r="A23" s="58"/>
      <c r="B23" s="59"/>
      <c r="C23" s="59"/>
      <c r="D23" s="59"/>
      <c r="E23" s="59"/>
      <c r="F23" s="59"/>
      <c r="G23" s="59"/>
      <c r="H23" s="59"/>
      <c r="I23" s="59"/>
      <c r="J23" s="98"/>
      <c r="K23" s="98"/>
      <c r="L23" s="59"/>
      <c r="M23" s="59"/>
      <c r="N23" s="59"/>
      <c r="O23" s="59"/>
      <c r="P23" s="98"/>
      <c r="Q23" s="3"/>
    </row>
    <row r="24" spans="1:18">
      <c r="A24" s="58"/>
      <c r="B24" s="59"/>
      <c r="C24" s="59"/>
      <c r="D24" s="59"/>
      <c r="E24" s="59"/>
      <c r="F24" s="59"/>
      <c r="G24" s="59"/>
      <c r="H24" s="59"/>
      <c r="I24" s="59"/>
      <c r="J24" s="98"/>
      <c r="K24" s="98"/>
      <c r="L24" s="59"/>
      <c r="M24" s="59"/>
      <c r="N24" s="59"/>
      <c r="O24" s="59"/>
      <c r="P24" s="98"/>
      <c r="Q2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M11:M16 M18 L11:L18 H11:K11 K17:K18 H12:J18">
      <formula1>0</formula1>
      <formula2>0</formula2>
    </dataValidation>
    <dataValidation type="textLength" operator="greaterThan" allowBlank="1" showErrorMessage="1" sqref="D21:E21 F17:F18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allowBlank="1" sqref="C21 D11: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zoomScale="50" zoomScaleSheetLayoutView="50" workbookViewId="0">
      <pane ySplit="5" topLeftCell="A6" activePane="bottomLeft" state="frozen"/>
      <selection pane="bottomLeft" activeCell="R14" sqref="R14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8" t="s">
        <v>0</v>
      </c>
      <c r="C1" s="118"/>
      <c r="D1" s="119" t="s">
        <v>44</v>
      </c>
      <c r="E1" s="119"/>
      <c r="F1" s="49">
        <v>42036</v>
      </c>
      <c r="G1" s="148" t="s">
        <v>65</v>
      </c>
      <c r="L1" s="8" t="s">
        <v>31</v>
      </c>
      <c r="M1" s="3">
        <f>+P1-N7</f>
        <v>0</v>
      </c>
      <c r="N1" s="5" t="s">
        <v>1</v>
      </c>
      <c r="O1" s="6"/>
      <c r="P1" s="55">
        <f>SUM(H7:M7)</f>
        <v>462.5</v>
      </c>
      <c r="Q1" s="3" t="s">
        <v>28</v>
      </c>
      <c r="R1" s="99">
        <f>SUM(R12:R14)</f>
        <v>164.55</v>
      </c>
    </row>
    <row r="2" spans="1:18" s="8" customFormat="1" ht="57.75" customHeight="1">
      <c r="A2" s="4"/>
      <c r="B2" s="120" t="s">
        <v>2</v>
      </c>
      <c r="C2" s="120"/>
      <c r="D2" s="119"/>
      <c r="E2" s="119"/>
      <c r="F2" s="9"/>
      <c r="G2" s="9"/>
      <c r="N2" s="10" t="s">
        <v>3</v>
      </c>
      <c r="O2" s="11"/>
      <c r="P2" s="12">
        <v>29</v>
      </c>
      <c r="Q2" s="3" t="s">
        <v>27</v>
      </c>
      <c r="R2" s="99">
        <v>10.31</v>
      </c>
    </row>
    <row r="3" spans="1:18" s="8" customFormat="1" ht="35.25" customHeight="1">
      <c r="A3" s="4"/>
      <c r="B3" s="120" t="s">
        <v>26</v>
      </c>
      <c r="C3" s="120"/>
      <c r="D3" s="119" t="s">
        <v>28</v>
      </c>
      <c r="E3" s="119"/>
      <c r="N3" s="10" t="s">
        <v>4</v>
      </c>
      <c r="O3" s="11"/>
      <c r="P3" s="60">
        <f>+O7</f>
        <v>433.5</v>
      </c>
      <c r="Q3" s="13"/>
      <c r="R3" s="99">
        <f>SUM(R11:R12,R15)</f>
        <v>154.24</v>
      </c>
    </row>
    <row r="4" spans="1:18" s="8" customFormat="1" ht="35.25" customHeight="1" thickBot="1">
      <c r="A4" s="4"/>
      <c r="D4" s="14"/>
      <c r="E4" s="14"/>
      <c r="F4" s="10" t="s">
        <v>21</v>
      </c>
      <c r="G4" s="7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9"/>
    </row>
    <row r="5" spans="1:18" s="8" customFormat="1" ht="43.5" customHeight="1" thickTop="1" thickBot="1">
      <c r="A5" s="4"/>
      <c r="B5" s="19" t="s">
        <v>6</v>
      </c>
      <c r="C5" s="20"/>
      <c r="D5" s="57">
        <v>5</v>
      </c>
      <c r="E5" s="14"/>
      <c r="F5" s="10" t="s">
        <v>7</v>
      </c>
      <c r="G5" s="75">
        <v>1.73</v>
      </c>
      <c r="N5" s="123" t="s">
        <v>8</v>
      </c>
      <c r="O5" s="123"/>
      <c r="P5" s="56">
        <f>P1-P2-P3-P4</f>
        <v>0</v>
      </c>
      <c r="Q5" s="13"/>
      <c r="R5" s="99">
        <f>R1-R2-R3</f>
        <v>0</v>
      </c>
    </row>
    <row r="6" spans="1:18" s="8" customFormat="1" ht="43.5" customHeight="1" thickTop="1" thickBot="1">
      <c r="A6" s="4"/>
      <c r="B6" s="54" t="s">
        <v>66</v>
      </c>
      <c r="C6" s="54"/>
      <c r="D6" s="14"/>
      <c r="E6" s="14"/>
      <c r="F6" s="10" t="s">
        <v>10</v>
      </c>
      <c r="G6" s="94">
        <v>11.11</v>
      </c>
      <c r="Q6" s="13"/>
    </row>
    <row r="7" spans="1:18" s="8" customFormat="1" ht="27" customHeight="1" thickTop="1" thickBot="1">
      <c r="A7" s="130" t="s">
        <v>30</v>
      </c>
      <c r="B7" s="131"/>
      <c r="C7" s="132"/>
      <c r="D7" s="133" t="s">
        <v>11</v>
      </c>
      <c r="E7" s="134"/>
      <c r="F7" s="134"/>
      <c r="G7" s="95">
        <f>SUM(G11:G18)</f>
        <v>0</v>
      </c>
      <c r="H7" s="93">
        <f>SUM(H11:H18)</f>
        <v>0</v>
      </c>
      <c r="I7" s="77">
        <f>SUM(I11:I18)</f>
        <v>0</v>
      </c>
      <c r="J7" s="77">
        <f>SUM(J11:J18)</f>
        <v>90</v>
      </c>
      <c r="K7" s="77">
        <f>SUM(K11:K18)</f>
        <v>0</v>
      </c>
      <c r="L7" s="77">
        <f>SUM(L11:L18)</f>
        <v>247</v>
      </c>
      <c r="M7" s="78">
        <f>SUM(M11:M18)</f>
        <v>125.5</v>
      </c>
      <c r="N7" s="76">
        <f>SUM(N11:N18)</f>
        <v>462.5</v>
      </c>
      <c r="O7" s="79">
        <f>SUM(O11:O18)</f>
        <v>433.5</v>
      </c>
      <c r="P7" s="13">
        <f>+N7-SUM(H7:M7)</f>
        <v>0</v>
      </c>
    </row>
    <row r="8" spans="1:18" ht="36" customHeight="1" thickTop="1" thickBot="1">
      <c r="A8" s="105"/>
      <c r="B8" s="107" t="s">
        <v>12</v>
      </c>
      <c r="C8" s="107" t="s">
        <v>13</v>
      </c>
      <c r="D8" s="135" t="s">
        <v>25</v>
      </c>
      <c r="E8" s="107" t="s">
        <v>33</v>
      </c>
      <c r="F8" s="137" t="s">
        <v>32</v>
      </c>
      <c r="G8" s="138" t="s">
        <v>15</v>
      </c>
      <c r="H8" s="140" t="s">
        <v>16</v>
      </c>
      <c r="I8" s="117" t="s">
        <v>37</v>
      </c>
      <c r="J8" s="116" t="s">
        <v>39</v>
      </c>
      <c r="K8" s="116" t="s">
        <v>38</v>
      </c>
      <c r="L8" s="141" t="s">
        <v>22</v>
      </c>
      <c r="M8" s="142"/>
      <c r="N8" s="103" t="s">
        <v>17</v>
      </c>
      <c r="O8" s="115" t="s">
        <v>18</v>
      </c>
      <c r="P8" s="101" t="s">
        <v>19</v>
      </c>
      <c r="Q8" s="2"/>
      <c r="R8" s="143" t="s">
        <v>40</v>
      </c>
    </row>
    <row r="9" spans="1:18" ht="36" customHeight="1" thickTop="1" thickBot="1">
      <c r="A9" s="105"/>
      <c r="B9" s="107" t="s">
        <v>12</v>
      </c>
      <c r="C9" s="107"/>
      <c r="D9" s="136"/>
      <c r="E9" s="107"/>
      <c r="F9" s="137"/>
      <c r="G9" s="139"/>
      <c r="H9" s="140" t="s">
        <v>37</v>
      </c>
      <c r="I9" s="117" t="s">
        <v>37</v>
      </c>
      <c r="J9" s="117"/>
      <c r="K9" s="117" t="s">
        <v>36</v>
      </c>
      <c r="L9" s="128" t="s">
        <v>23</v>
      </c>
      <c r="M9" s="147" t="s">
        <v>24</v>
      </c>
      <c r="N9" s="103"/>
      <c r="O9" s="115"/>
      <c r="P9" s="101"/>
      <c r="Q9" s="2"/>
      <c r="R9" s="144"/>
    </row>
    <row r="10" spans="1:18" ht="37.5" customHeight="1" thickTop="1" thickBot="1">
      <c r="A10" s="105"/>
      <c r="B10" s="107"/>
      <c r="C10" s="107"/>
      <c r="D10" s="136"/>
      <c r="E10" s="107"/>
      <c r="F10" s="137"/>
      <c r="G10" s="92"/>
      <c r="H10" s="140"/>
      <c r="I10" s="117"/>
      <c r="J10" s="117"/>
      <c r="K10" s="117"/>
      <c r="L10" s="146"/>
      <c r="M10" s="122"/>
      <c r="N10" s="103"/>
      <c r="O10" s="115"/>
      <c r="P10" s="101"/>
      <c r="Q10" s="2"/>
      <c r="R10" s="145"/>
    </row>
    <row r="11" spans="1:18" ht="30" customHeight="1" thickTop="1">
      <c r="A11" s="27">
        <v>1</v>
      </c>
      <c r="B11" s="47">
        <v>42046</v>
      </c>
      <c r="C11" s="29" t="s">
        <v>51</v>
      </c>
      <c r="D11" s="30" t="s">
        <v>52</v>
      </c>
      <c r="E11" s="30" t="s">
        <v>53</v>
      </c>
      <c r="F11" s="31" t="s">
        <v>54</v>
      </c>
      <c r="G11" s="91"/>
      <c r="H11" s="33">
        <f>IF($D$3="si",($G$5/$G$6*G11),IF($D$3="no",G11*$G$4,0))</f>
        <v>0</v>
      </c>
      <c r="I11" s="34"/>
      <c r="J11" s="35"/>
      <c r="K11" s="66"/>
      <c r="L11" s="66"/>
      <c r="M11" s="38"/>
      <c r="N11" s="39">
        <f>SUM(H11:M11)</f>
        <v>0</v>
      </c>
      <c r="O11" s="40">
        <v>200</v>
      </c>
      <c r="P11" s="41"/>
      <c r="Q11" s="2"/>
      <c r="R11" s="70">
        <v>71.180000000000007</v>
      </c>
    </row>
    <row r="12" spans="1:18" ht="30" customHeight="1">
      <c r="A12" s="42">
        <v>2</v>
      </c>
      <c r="B12" s="28">
        <v>42046</v>
      </c>
      <c r="C12" s="29" t="s">
        <v>51</v>
      </c>
      <c r="D12" s="30" t="s">
        <v>68</v>
      </c>
      <c r="E12" s="30" t="s">
        <v>53</v>
      </c>
      <c r="F12" s="31" t="s">
        <v>54</v>
      </c>
      <c r="G12" s="32"/>
      <c r="H12" s="33">
        <f>IF($D$3="si",($G$5/$G$6*G12),IF($D$3="no",G12*$G$4,0))</f>
        <v>0</v>
      </c>
      <c r="I12" s="34"/>
      <c r="J12" s="35"/>
      <c r="K12" s="66"/>
      <c r="L12" s="37">
        <v>247</v>
      </c>
      <c r="M12" s="38"/>
      <c r="N12" s="39">
        <f>SUM(H12:M12)</f>
        <v>247</v>
      </c>
      <c r="O12" s="43">
        <v>247</v>
      </c>
      <c r="P12" s="41"/>
      <c r="Q12" s="2"/>
      <c r="R12" s="70">
        <v>87.91</v>
      </c>
    </row>
    <row r="13" spans="1:18" ht="30" customHeight="1">
      <c r="A13" s="42">
        <v>3</v>
      </c>
      <c r="B13" s="28">
        <v>42046</v>
      </c>
      <c r="C13" s="29" t="s">
        <v>51</v>
      </c>
      <c r="D13" s="30" t="s">
        <v>55</v>
      </c>
      <c r="E13" s="30" t="s">
        <v>53</v>
      </c>
      <c r="F13" s="31" t="s">
        <v>54</v>
      </c>
      <c r="G13" s="32"/>
      <c r="H13" s="33">
        <f t="shared" ref="H13:H18" si="0">IF($D$3="si",($G$5/$G$6*G13),IF($D$3="no",G13*$G$4,0))</f>
        <v>0</v>
      </c>
      <c r="I13" s="34"/>
      <c r="J13" s="35">
        <v>90</v>
      </c>
      <c r="K13" s="66"/>
      <c r="L13" s="37"/>
      <c r="M13" s="38"/>
      <c r="N13" s="39">
        <f t="shared" ref="N13:N18" si="1">SUM(H13:M13)</f>
        <v>90</v>
      </c>
      <c r="O13" s="43"/>
      <c r="P13" s="41" t="str">
        <f t="shared" ref="P13:P18" si="2">IF(F13="Milano","X","")</f>
        <v/>
      </c>
      <c r="Q13" s="2"/>
      <c r="R13" s="71">
        <v>32</v>
      </c>
    </row>
    <row r="14" spans="1:18" ht="30" customHeight="1">
      <c r="A14" s="42">
        <v>4</v>
      </c>
      <c r="B14" s="28">
        <v>42046</v>
      </c>
      <c r="C14" s="29" t="s">
        <v>51</v>
      </c>
      <c r="D14" s="30" t="s">
        <v>56</v>
      </c>
      <c r="E14" s="30" t="s">
        <v>53</v>
      </c>
      <c r="F14" s="31" t="s">
        <v>54</v>
      </c>
      <c r="G14" s="32"/>
      <c r="H14" s="33">
        <f t="shared" si="0"/>
        <v>0</v>
      </c>
      <c r="I14" s="34"/>
      <c r="J14" s="35"/>
      <c r="K14" s="66"/>
      <c r="L14" s="37"/>
      <c r="M14" s="38">
        <v>125.5</v>
      </c>
      <c r="N14" s="39">
        <f t="shared" si="1"/>
        <v>125.5</v>
      </c>
      <c r="O14" s="43"/>
      <c r="P14" s="41" t="str">
        <f t="shared" si="2"/>
        <v/>
      </c>
      <c r="Q14" s="2"/>
      <c r="R14" s="72">
        <v>44.64</v>
      </c>
    </row>
    <row r="15" spans="1:18" ht="30" customHeight="1">
      <c r="A15" s="42">
        <v>5</v>
      </c>
      <c r="B15" s="28"/>
      <c r="C15" s="29"/>
      <c r="D15" s="151" t="s">
        <v>50</v>
      </c>
      <c r="E15" s="151"/>
      <c r="F15" s="152"/>
      <c r="G15" s="153"/>
      <c r="H15" s="154">
        <f t="shared" si="0"/>
        <v>0</v>
      </c>
      <c r="I15" s="155"/>
      <c r="J15" s="156"/>
      <c r="K15" s="157"/>
      <c r="L15" s="158"/>
      <c r="M15" s="159"/>
      <c r="N15" s="160">
        <f t="shared" si="1"/>
        <v>0</v>
      </c>
      <c r="O15" s="161">
        <v>-13.5</v>
      </c>
      <c r="P15" s="149" t="str">
        <f t="shared" si="2"/>
        <v/>
      </c>
      <c r="Q15" s="162"/>
      <c r="R15" s="150">
        <v>-4.8499999999999996</v>
      </c>
    </row>
    <row r="16" spans="1:18" ht="30" customHeight="1">
      <c r="A16" s="42">
        <v>6</v>
      </c>
      <c r="B16" s="28"/>
      <c r="C16" s="29"/>
      <c r="D16" s="100"/>
      <c r="E16" s="30"/>
      <c r="F16" s="31"/>
      <c r="G16" s="32"/>
      <c r="H16" s="33">
        <f t="shared" si="0"/>
        <v>0</v>
      </c>
      <c r="I16" s="34"/>
      <c r="J16" s="35"/>
      <c r="K16" s="66"/>
      <c r="L16" s="37"/>
      <c r="M16" s="38"/>
      <c r="N16" s="39">
        <f>M2+M17+M16+M2</f>
        <v>0</v>
      </c>
      <c r="O16" s="43"/>
      <c r="P16" s="41" t="str">
        <f t="shared" si="2"/>
        <v/>
      </c>
      <c r="Q16" s="2"/>
      <c r="R16" s="72"/>
    </row>
    <row r="17" spans="1:18" ht="30" customHeight="1">
      <c r="A17" s="42">
        <v>7</v>
      </c>
      <c r="B17" s="28"/>
      <c r="C17" s="29"/>
      <c r="D17" s="100"/>
      <c r="E17" s="30"/>
      <c r="F17" s="31"/>
      <c r="G17" s="32"/>
      <c r="H17" s="33">
        <f t="shared" si="0"/>
        <v>0</v>
      </c>
      <c r="I17" s="34"/>
      <c r="J17" s="35"/>
      <c r="K17" s="66"/>
      <c r="L17" s="37"/>
      <c r="M17" s="38"/>
      <c r="N17" s="39">
        <f t="shared" si="1"/>
        <v>0</v>
      </c>
      <c r="O17" s="43"/>
      <c r="P17" s="41" t="str">
        <f t="shared" si="2"/>
        <v/>
      </c>
      <c r="Q17" s="2"/>
      <c r="R17" s="72"/>
    </row>
    <row r="18" spans="1:18" ht="30" customHeight="1">
      <c r="A18" s="42">
        <v>8</v>
      </c>
      <c r="B18" s="28"/>
      <c r="C18" s="29"/>
      <c r="D18" s="100"/>
      <c r="E18" s="30"/>
      <c r="F18" s="31"/>
      <c r="G18" s="32"/>
      <c r="H18" s="33">
        <f t="shared" si="0"/>
        <v>0</v>
      </c>
      <c r="I18" s="34"/>
      <c r="J18" s="35"/>
      <c r="K18" s="66"/>
      <c r="L18" s="37"/>
      <c r="M18" s="38"/>
      <c r="N18" s="39">
        <f t="shared" si="1"/>
        <v>0</v>
      </c>
      <c r="O18" s="43"/>
      <c r="P18" s="41" t="str">
        <f t="shared" si="2"/>
        <v/>
      </c>
      <c r="Q18" s="2"/>
      <c r="R18" s="72"/>
    </row>
    <row r="19" spans="1:18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</row>
    <row r="20" spans="1:18">
      <c r="A20" s="80"/>
      <c r="B20" s="81"/>
      <c r="C20" s="82"/>
      <c r="D20" s="83"/>
      <c r="E20" s="83"/>
      <c r="F20" s="84"/>
      <c r="G20" s="85"/>
      <c r="H20" s="86"/>
      <c r="I20" s="87"/>
      <c r="J20" s="87"/>
      <c r="K20" s="87"/>
      <c r="L20" s="87"/>
      <c r="M20" s="87"/>
      <c r="N20" s="88"/>
      <c r="O20" s="89"/>
      <c r="P20" s="90"/>
    </row>
    <row r="21" spans="1:18">
      <c r="A21" s="58"/>
      <c r="B21" s="74" t="s">
        <v>41</v>
      </c>
      <c r="C21" s="74"/>
      <c r="D21" s="74"/>
      <c r="E21" s="59"/>
      <c r="F21" s="59"/>
      <c r="G21" s="74" t="s">
        <v>43</v>
      </c>
      <c r="H21" s="74"/>
      <c r="I21" s="74"/>
      <c r="J21" s="59"/>
      <c r="K21" s="59"/>
      <c r="L21" s="74" t="s">
        <v>42</v>
      </c>
      <c r="M21" s="74"/>
      <c r="N21" s="74"/>
      <c r="O21" s="59"/>
      <c r="P21" s="90"/>
    </row>
    <row r="22" spans="1:18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90"/>
    </row>
    <row r="23" spans="1:18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1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8 H12:H18 J13:L18 I17:I18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tabSelected="1" view="pageBreakPreview" topLeftCell="D1" zoomScale="60" zoomScaleNormal="50" workbookViewId="0">
      <selection activeCell="E23" sqref="E23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18" t="s">
        <v>0</v>
      </c>
      <c r="C1" s="118"/>
      <c r="D1" s="119" t="s">
        <v>44</v>
      </c>
      <c r="E1" s="119"/>
      <c r="F1" s="49">
        <v>42036</v>
      </c>
      <c r="G1" s="148" t="s">
        <v>67</v>
      </c>
      <c r="L1" s="8" t="s">
        <v>31</v>
      </c>
      <c r="M1" s="3">
        <f>+P1-N7</f>
        <v>0</v>
      </c>
      <c r="N1" s="5" t="s">
        <v>1</v>
      </c>
      <c r="O1" s="6"/>
      <c r="P1" s="55">
        <f>SUM(H7:M7)</f>
        <v>2871.61</v>
      </c>
      <c r="Q1" s="3" t="s">
        <v>28</v>
      </c>
      <c r="R1" s="99">
        <f>SUM(R12,R14:R18,R20:R22)</f>
        <v>698.81999999999994</v>
      </c>
    </row>
    <row r="2" spans="1:18" s="8" customFormat="1" ht="57.75" customHeight="1">
      <c r="A2" s="4"/>
      <c r="B2" s="120" t="s">
        <v>2</v>
      </c>
      <c r="C2" s="120"/>
      <c r="D2" s="119"/>
      <c r="E2" s="119"/>
      <c r="F2" s="9"/>
      <c r="G2" s="9"/>
      <c r="N2" s="10" t="s">
        <v>3</v>
      </c>
      <c r="O2" s="11"/>
      <c r="P2" s="12"/>
      <c r="Q2" s="3" t="s">
        <v>27</v>
      </c>
      <c r="R2" s="99"/>
    </row>
    <row r="3" spans="1:18" s="8" customFormat="1" ht="35.25" customHeight="1">
      <c r="A3" s="4"/>
      <c r="B3" s="120" t="s">
        <v>26</v>
      </c>
      <c r="C3" s="120"/>
      <c r="D3" s="119" t="s">
        <v>28</v>
      </c>
      <c r="E3" s="119"/>
      <c r="N3" s="10" t="s">
        <v>4</v>
      </c>
      <c r="O3" s="11"/>
      <c r="P3" s="60">
        <f>+O7</f>
        <v>3175.36</v>
      </c>
      <c r="Q3" s="13"/>
      <c r="R3" s="99">
        <f>SUM(R11,R13,R19,R22)</f>
        <v>771.65</v>
      </c>
    </row>
    <row r="4" spans="1:18" s="8" customFormat="1" ht="35.25" customHeight="1" thickBot="1">
      <c r="A4" s="4"/>
      <c r="D4" s="14"/>
      <c r="E4" s="14"/>
      <c r="F4" s="10" t="s">
        <v>21</v>
      </c>
      <c r="G4" s="75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99"/>
    </row>
    <row r="5" spans="1:18" s="8" customFormat="1" ht="43.5" customHeight="1" thickTop="1" thickBot="1">
      <c r="A5" s="4"/>
      <c r="B5" s="19" t="s">
        <v>6</v>
      </c>
      <c r="C5" s="20"/>
      <c r="D5" s="57">
        <v>21</v>
      </c>
      <c r="E5" s="14"/>
      <c r="F5" s="10" t="s">
        <v>7</v>
      </c>
      <c r="G5" s="75">
        <v>1.73</v>
      </c>
      <c r="N5" s="123" t="s">
        <v>8</v>
      </c>
      <c r="O5" s="123"/>
      <c r="P5" s="56">
        <f>P1-P2-P3-P4</f>
        <v>-303.75</v>
      </c>
      <c r="Q5" s="13"/>
      <c r="R5" s="163">
        <f>R1-R3</f>
        <v>-72.830000000000041</v>
      </c>
    </row>
    <row r="6" spans="1:18" s="8" customFormat="1" ht="43.5" customHeight="1" thickTop="1" thickBot="1">
      <c r="A6" s="4"/>
      <c r="B6" s="54" t="s">
        <v>59</v>
      </c>
      <c r="C6" s="54"/>
      <c r="D6" s="14"/>
      <c r="E6" s="14"/>
      <c r="F6" s="10" t="s">
        <v>10</v>
      </c>
      <c r="G6" s="94">
        <v>11.11</v>
      </c>
      <c r="Q6" s="13"/>
    </row>
    <row r="7" spans="1:18" s="8" customFormat="1" ht="27" customHeight="1" thickTop="1" thickBot="1">
      <c r="A7" s="130" t="s">
        <v>30</v>
      </c>
      <c r="B7" s="131"/>
      <c r="C7" s="132"/>
      <c r="D7" s="133" t="s">
        <v>11</v>
      </c>
      <c r="E7" s="134"/>
      <c r="F7" s="134"/>
      <c r="G7" s="95">
        <f>SUM(G11:G24)</f>
        <v>0</v>
      </c>
      <c r="H7" s="93">
        <f>SUM(H11:H24)</f>
        <v>0</v>
      </c>
      <c r="I7" s="77">
        <f>SUM(I11:I24)</f>
        <v>0</v>
      </c>
      <c r="J7" s="77">
        <f>SUM(J11:J24)</f>
        <v>323.25</v>
      </c>
      <c r="K7" s="77">
        <f>SUM(K11:K24)</f>
        <v>0</v>
      </c>
      <c r="L7" s="77">
        <f>SUM(L11:L24)</f>
        <v>2275.36</v>
      </c>
      <c r="M7" s="78">
        <f>SUM(M11:M24)</f>
        <v>273</v>
      </c>
      <c r="N7" s="76">
        <f>SUM(N11:N24)</f>
        <v>2871.61</v>
      </c>
      <c r="O7" s="79">
        <f>SUM(O11:O24)</f>
        <v>3175.36</v>
      </c>
      <c r="P7" s="13">
        <f>+N7-SUM(H7:M7)</f>
        <v>0</v>
      </c>
    </row>
    <row r="8" spans="1:18" ht="36" customHeight="1" thickTop="1" thickBot="1">
      <c r="A8" s="105"/>
      <c r="B8" s="107" t="s">
        <v>12</v>
      </c>
      <c r="C8" s="107" t="s">
        <v>13</v>
      </c>
      <c r="D8" s="135" t="s">
        <v>25</v>
      </c>
      <c r="E8" s="107" t="s">
        <v>33</v>
      </c>
      <c r="F8" s="137" t="s">
        <v>32</v>
      </c>
      <c r="G8" s="138" t="s">
        <v>15</v>
      </c>
      <c r="H8" s="140" t="s">
        <v>16</v>
      </c>
      <c r="I8" s="117" t="s">
        <v>37</v>
      </c>
      <c r="J8" s="116" t="s">
        <v>39</v>
      </c>
      <c r="K8" s="116" t="s">
        <v>38</v>
      </c>
      <c r="L8" s="141" t="s">
        <v>22</v>
      </c>
      <c r="M8" s="142"/>
      <c r="N8" s="103" t="s">
        <v>17</v>
      </c>
      <c r="O8" s="115" t="s">
        <v>18</v>
      </c>
      <c r="P8" s="101" t="s">
        <v>19</v>
      </c>
      <c r="Q8" s="2"/>
      <c r="R8" s="143" t="s">
        <v>40</v>
      </c>
    </row>
    <row r="9" spans="1:18" ht="36" customHeight="1" thickTop="1" thickBot="1">
      <c r="A9" s="105"/>
      <c r="B9" s="107" t="s">
        <v>12</v>
      </c>
      <c r="C9" s="107"/>
      <c r="D9" s="136"/>
      <c r="E9" s="107"/>
      <c r="F9" s="137"/>
      <c r="G9" s="139"/>
      <c r="H9" s="140" t="s">
        <v>37</v>
      </c>
      <c r="I9" s="117" t="s">
        <v>37</v>
      </c>
      <c r="J9" s="117"/>
      <c r="K9" s="117" t="s">
        <v>36</v>
      </c>
      <c r="L9" s="128" t="s">
        <v>23</v>
      </c>
      <c r="M9" s="147" t="s">
        <v>24</v>
      </c>
      <c r="N9" s="103"/>
      <c r="O9" s="115"/>
      <c r="P9" s="101"/>
      <c r="Q9" s="2"/>
      <c r="R9" s="144"/>
    </row>
    <row r="10" spans="1:18" ht="37.5" customHeight="1" thickTop="1" thickBot="1">
      <c r="A10" s="105"/>
      <c r="B10" s="107"/>
      <c r="C10" s="107"/>
      <c r="D10" s="136"/>
      <c r="E10" s="107"/>
      <c r="F10" s="137"/>
      <c r="G10" s="92"/>
      <c r="H10" s="140"/>
      <c r="I10" s="117"/>
      <c r="J10" s="117"/>
      <c r="K10" s="117"/>
      <c r="L10" s="146"/>
      <c r="M10" s="122"/>
      <c r="N10" s="103"/>
      <c r="O10" s="115"/>
      <c r="P10" s="101"/>
      <c r="Q10" s="2"/>
      <c r="R10" s="145"/>
    </row>
    <row r="11" spans="1:18" ht="30" customHeight="1" thickTop="1">
      <c r="A11" s="27">
        <v>1</v>
      </c>
      <c r="B11" s="47">
        <v>42056</v>
      </c>
      <c r="C11" s="29" t="s">
        <v>57</v>
      </c>
      <c r="D11" s="30" t="s">
        <v>52</v>
      </c>
      <c r="E11" s="30" t="s">
        <v>58</v>
      </c>
      <c r="F11" s="31" t="s">
        <v>59</v>
      </c>
      <c r="G11" s="91"/>
      <c r="H11" s="33">
        <f>IF($D$3="si",($G$5/$G$6*G11),IF($D$3="no",G11*$G$4,0))</f>
        <v>0</v>
      </c>
      <c r="I11" s="34"/>
      <c r="J11" s="35"/>
      <c r="K11" s="66"/>
      <c r="L11" s="66"/>
      <c r="M11" s="38"/>
      <c r="N11" s="39">
        <f>SUM(H11:M11)</f>
        <v>0</v>
      </c>
      <c r="O11" s="40">
        <v>200</v>
      </c>
      <c r="P11" s="41"/>
      <c r="Q11" s="2"/>
      <c r="R11" s="70">
        <v>48.28</v>
      </c>
    </row>
    <row r="12" spans="1:18" ht="30" customHeight="1">
      <c r="A12" s="42">
        <v>2</v>
      </c>
      <c r="B12" s="28">
        <v>42056</v>
      </c>
      <c r="C12" s="29" t="s">
        <v>57</v>
      </c>
      <c r="D12" s="30" t="s">
        <v>55</v>
      </c>
      <c r="E12" s="30" t="s">
        <v>58</v>
      </c>
      <c r="F12" s="31" t="s">
        <v>59</v>
      </c>
      <c r="G12" s="32"/>
      <c r="H12" s="33">
        <f>IF($D$3="si",($G$5/$G$6*G12),IF($D$3="no",G12*$G$4,0))</f>
        <v>0</v>
      </c>
      <c r="I12" s="34"/>
      <c r="J12" s="35">
        <v>157.5</v>
      </c>
      <c r="K12" s="66"/>
      <c r="L12" s="37"/>
      <c r="M12" s="38"/>
      <c r="N12" s="39">
        <f>SUM(H12:M12)</f>
        <v>157.5</v>
      </c>
      <c r="O12" s="43"/>
      <c r="P12" s="41"/>
      <c r="Q12" s="2"/>
      <c r="R12" s="70">
        <v>37.96</v>
      </c>
    </row>
    <row r="13" spans="1:18" ht="30" customHeight="1">
      <c r="A13" s="42">
        <v>3</v>
      </c>
      <c r="B13" s="28">
        <v>42057</v>
      </c>
      <c r="C13" s="29" t="s">
        <v>57</v>
      </c>
      <c r="D13" s="30" t="s">
        <v>52</v>
      </c>
      <c r="E13" s="30" t="s">
        <v>58</v>
      </c>
      <c r="F13" s="31" t="s">
        <v>59</v>
      </c>
      <c r="G13" s="32"/>
      <c r="H13" s="33">
        <f t="shared" ref="H13:H24" si="0">IF($D$3="si",($G$5/$G$6*G13),IF($D$3="no",G13*$G$4,0))</f>
        <v>0</v>
      </c>
      <c r="I13" s="34"/>
      <c r="J13" s="35"/>
      <c r="K13" s="66"/>
      <c r="L13" s="37"/>
      <c r="M13" s="38"/>
      <c r="N13" s="39">
        <f t="shared" ref="N13:N24" si="1">SUM(H13:M13)</f>
        <v>0</v>
      </c>
      <c r="O13" s="43">
        <v>400</v>
      </c>
      <c r="P13" s="41" t="str">
        <f t="shared" ref="P13:P24" si="2">IF(F13="Milano","X","")</f>
        <v/>
      </c>
      <c r="Q13" s="2"/>
      <c r="R13" s="71">
        <v>96.57</v>
      </c>
    </row>
    <row r="14" spans="1:18" ht="30" customHeight="1">
      <c r="A14" s="42">
        <v>4</v>
      </c>
      <c r="B14" s="28">
        <v>42057</v>
      </c>
      <c r="C14" s="29" t="s">
        <v>57</v>
      </c>
      <c r="D14" s="30" t="s">
        <v>55</v>
      </c>
      <c r="E14" s="30" t="s">
        <v>58</v>
      </c>
      <c r="F14" s="31" t="s">
        <v>59</v>
      </c>
      <c r="G14" s="32"/>
      <c r="H14" s="33">
        <f t="shared" si="0"/>
        <v>0</v>
      </c>
      <c r="I14" s="34"/>
      <c r="J14" s="35">
        <v>38.75</v>
      </c>
      <c r="K14" s="66"/>
      <c r="L14" s="37"/>
      <c r="M14" s="38"/>
      <c r="N14" s="39">
        <f t="shared" si="1"/>
        <v>38.75</v>
      </c>
      <c r="O14" s="43"/>
      <c r="P14" s="41" t="str">
        <f t="shared" si="2"/>
        <v/>
      </c>
      <c r="Q14" s="2"/>
      <c r="R14" s="72">
        <v>9.4700000000000006</v>
      </c>
    </row>
    <row r="15" spans="1:18" ht="30" customHeight="1">
      <c r="A15" s="42">
        <v>5</v>
      </c>
      <c r="B15" s="28">
        <v>42057</v>
      </c>
      <c r="C15" s="29" t="s">
        <v>57</v>
      </c>
      <c r="D15" s="30" t="s">
        <v>60</v>
      </c>
      <c r="E15" s="30" t="s">
        <v>58</v>
      </c>
      <c r="F15" s="31" t="s">
        <v>59</v>
      </c>
      <c r="G15" s="32"/>
      <c r="H15" s="33">
        <f t="shared" si="0"/>
        <v>0</v>
      </c>
      <c r="I15" s="34"/>
      <c r="J15" s="35"/>
      <c r="K15" s="66"/>
      <c r="L15" s="37"/>
      <c r="M15" s="38">
        <v>173</v>
      </c>
      <c r="N15" s="39">
        <f t="shared" si="1"/>
        <v>173</v>
      </c>
      <c r="O15" s="43"/>
      <c r="P15" s="41" t="str">
        <f t="shared" si="2"/>
        <v/>
      </c>
      <c r="Q15" s="2"/>
      <c r="R15" s="73">
        <v>41.57</v>
      </c>
    </row>
    <row r="16" spans="1:18" ht="30" customHeight="1">
      <c r="A16" s="42">
        <v>6</v>
      </c>
      <c r="B16" s="28">
        <v>42058</v>
      </c>
      <c r="C16" s="29" t="s">
        <v>57</v>
      </c>
      <c r="D16" s="100" t="s">
        <v>55</v>
      </c>
      <c r="E16" s="30" t="s">
        <v>58</v>
      </c>
      <c r="F16" s="31" t="s">
        <v>59</v>
      </c>
      <c r="G16" s="32"/>
      <c r="H16" s="33">
        <f t="shared" si="0"/>
        <v>0</v>
      </c>
      <c r="I16" s="34"/>
      <c r="J16" s="35">
        <v>16</v>
      </c>
      <c r="K16" s="66"/>
      <c r="L16" s="37"/>
      <c r="M16" s="38"/>
      <c r="N16" s="39">
        <f t="shared" si="1"/>
        <v>16</v>
      </c>
      <c r="O16" s="43"/>
      <c r="P16" s="41" t="str">
        <f t="shared" si="2"/>
        <v/>
      </c>
      <c r="Q16" s="2"/>
      <c r="R16" s="72">
        <v>4.03</v>
      </c>
    </row>
    <row r="17" spans="1:18" ht="30" customHeight="1">
      <c r="A17" s="42">
        <v>7</v>
      </c>
      <c r="B17" s="28">
        <v>42058</v>
      </c>
      <c r="C17" s="29" t="s">
        <v>57</v>
      </c>
      <c r="D17" s="100" t="s">
        <v>61</v>
      </c>
      <c r="E17" s="30" t="s">
        <v>58</v>
      </c>
      <c r="F17" s="31" t="s">
        <v>59</v>
      </c>
      <c r="G17" s="32"/>
      <c r="H17" s="33">
        <f t="shared" si="0"/>
        <v>0</v>
      </c>
      <c r="I17" s="34"/>
      <c r="J17" s="35"/>
      <c r="K17" s="66"/>
      <c r="L17" s="37"/>
      <c r="M17" s="38">
        <v>59</v>
      </c>
      <c r="N17" s="39">
        <f t="shared" si="1"/>
        <v>59</v>
      </c>
      <c r="O17" s="43"/>
      <c r="P17" s="41" t="str">
        <f t="shared" si="2"/>
        <v/>
      </c>
      <c r="Q17" s="2"/>
      <c r="R17" s="72">
        <v>14.31</v>
      </c>
    </row>
    <row r="18" spans="1:18" ht="30" customHeight="1">
      <c r="A18" s="42">
        <v>8</v>
      </c>
      <c r="B18" s="28">
        <v>42059</v>
      </c>
      <c r="C18" s="29" t="s">
        <v>57</v>
      </c>
      <c r="D18" s="100" t="s">
        <v>55</v>
      </c>
      <c r="E18" s="30" t="s">
        <v>58</v>
      </c>
      <c r="F18" s="31" t="s">
        <v>59</v>
      </c>
      <c r="G18" s="32"/>
      <c r="H18" s="33">
        <f t="shared" si="0"/>
        <v>0</v>
      </c>
      <c r="I18" s="34"/>
      <c r="J18" s="35">
        <v>95.75</v>
      </c>
      <c r="K18" s="66"/>
      <c r="L18" s="37"/>
      <c r="M18" s="38"/>
      <c r="N18" s="39">
        <f t="shared" si="1"/>
        <v>95.75</v>
      </c>
      <c r="O18" s="43"/>
      <c r="P18" s="41" t="str">
        <f t="shared" si="2"/>
        <v/>
      </c>
      <c r="Q18" s="2"/>
      <c r="R18" s="72">
        <v>23.16</v>
      </c>
    </row>
    <row r="19" spans="1:18" ht="30" customHeight="1">
      <c r="A19" s="42">
        <v>9</v>
      </c>
      <c r="B19" s="28">
        <v>42059</v>
      </c>
      <c r="C19" s="29" t="s">
        <v>57</v>
      </c>
      <c r="D19" s="100" t="s">
        <v>52</v>
      </c>
      <c r="E19" s="30" t="s">
        <v>58</v>
      </c>
      <c r="F19" s="31" t="s">
        <v>59</v>
      </c>
      <c r="G19" s="32"/>
      <c r="H19" s="33">
        <f t="shared" si="0"/>
        <v>0</v>
      </c>
      <c r="I19" s="34"/>
      <c r="J19" s="35"/>
      <c r="K19" s="66"/>
      <c r="L19" s="37"/>
      <c r="M19" s="38"/>
      <c r="N19" s="39">
        <f t="shared" si="1"/>
        <v>0</v>
      </c>
      <c r="O19" s="43">
        <v>300</v>
      </c>
      <c r="P19" s="41" t="str">
        <f t="shared" si="2"/>
        <v/>
      </c>
      <c r="Q19" s="2"/>
      <c r="R19" s="72">
        <v>72.37</v>
      </c>
    </row>
    <row r="20" spans="1:18" ht="30" customHeight="1">
      <c r="A20" s="42">
        <v>10</v>
      </c>
      <c r="B20" s="28">
        <v>42060</v>
      </c>
      <c r="C20" s="29" t="s">
        <v>57</v>
      </c>
      <c r="D20" s="30" t="s">
        <v>55</v>
      </c>
      <c r="E20" s="30" t="s">
        <v>58</v>
      </c>
      <c r="F20" s="31" t="s">
        <v>59</v>
      </c>
      <c r="G20" s="32"/>
      <c r="H20" s="33">
        <f t="shared" si="0"/>
        <v>0</v>
      </c>
      <c r="I20" s="34"/>
      <c r="J20" s="35">
        <v>15.25</v>
      </c>
      <c r="K20" s="66"/>
      <c r="L20" s="37"/>
      <c r="M20" s="38"/>
      <c r="N20" s="39">
        <f t="shared" si="1"/>
        <v>15.25</v>
      </c>
      <c r="O20" s="43"/>
      <c r="P20" s="41" t="str">
        <f t="shared" si="2"/>
        <v/>
      </c>
      <c r="Q20" s="2"/>
      <c r="R20" s="72">
        <v>3.86</v>
      </c>
    </row>
    <row r="21" spans="1:18" ht="30" customHeight="1">
      <c r="A21" s="42">
        <v>11</v>
      </c>
      <c r="B21" s="28">
        <v>42061</v>
      </c>
      <c r="C21" s="29" t="s">
        <v>57</v>
      </c>
      <c r="D21" s="30" t="s">
        <v>61</v>
      </c>
      <c r="E21" s="30" t="s">
        <v>58</v>
      </c>
      <c r="F21" s="31" t="s">
        <v>59</v>
      </c>
      <c r="G21" s="32"/>
      <c r="H21" s="33">
        <f t="shared" si="0"/>
        <v>0</v>
      </c>
      <c r="I21" s="34"/>
      <c r="J21" s="36"/>
      <c r="K21" s="37"/>
      <c r="L21" s="37"/>
      <c r="M21" s="38">
        <v>41</v>
      </c>
      <c r="N21" s="39">
        <f t="shared" si="1"/>
        <v>41</v>
      </c>
      <c r="O21" s="43"/>
      <c r="P21" s="41" t="str">
        <f t="shared" si="2"/>
        <v/>
      </c>
      <c r="Q21" s="2"/>
      <c r="R21" s="72">
        <v>10.029999999999999</v>
      </c>
    </row>
    <row r="22" spans="1:18" ht="30" customHeight="1">
      <c r="A22" s="42">
        <v>12</v>
      </c>
      <c r="B22" s="28">
        <v>42061</v>
      </c>
      <c r="C22" s="29" t="s">
        <v>57</v>
      </c>
      <c r="D22" s="30" t="s">
        <v>69</v>
      </c>
      <c r="E22" s="30" t="s">
        <v>58</v>
      </c>
      <c r="F22" s="31" t="s">
        <v>59</v>
      </c>
      <c r="G22" s="32"/>
      <c r="H22" s="33">
        <f t="shared" si="0"/>
        <v>0</v>
      </c>
      <c r="I22" s="35"/>
      <c r="J22" s="35"/>
      <c r="K22" s="66"/>
      <c r="L22" s="37">
        <v>2275.36</v>
      </c>
      <c r="M22" s="38"/>
      <c r="N22" s="39">
        <f t="shared" si="1"/>
        <v>2275.36</v>
      </c>
      <c r="O22" s="43">
        <v>2275.36</v>
      </c>
      <c r="P22" s="41" t="str">
        <f t="shared" si="2"/>
        <v/>
      </c>
      <c r="Q22" s="2"/>
      <c r="R22" s="72">
        <v>554.42999999999995</v>
      </c>
    </row>
    <row r="23" spans="1:18" ht="30" customHeight="1">
      <c r="A23" s="42">
        <v>13</v>
      </c>
      <c r="B23" s="28"/>
      <c r="C23" s="29"/>
      <c r="D23" s="30"/>
      <c r="E23" s="30"/>
      <c r="F23" s="31"/>
      <c r="G23" s="32"/>
      <c r="H23" s="33">
        <f t="shared" si="0"/>
        <v>0</v>
      </c>
      <c r="I23" s="48"/>
      <c r="J23" s="36"/>
      <c r="K23" s="37"/>
      <c r="L23" s="37"/>
      <c r="M23" s="38"/>
      <c r="N23" s="39">
        <f t="shared" si="1"/>
        <v>0</v>
      </c>
      <c r="O23" s="43"/>
      <c r="P23" s="41" t="str">
        <f t="shared" si="2"/>
        <v/>
      </c>
      <c r="Q23" s="2"/>
      <c r="R23" s="72"/>
    </row>
    <row r="24" spans="1:18" ht="30" customHeight="1">
      <c r="A24" s="42">
        <v>14</v>
      </c>
      <c r="B24" s="47"/>
      <c r="C24" s="44"/>
      <c r="D24" s="30"/>
      <c r="E24" s="45"/>
      <c r="F24" s="46"/>
      <c r="G24" s="32"/>
      <c r="H24" s="33">
        <f t="shared" si="0"/>
        <v>0</v>
      </c>
      <c r="I24" s="48"/>
      <c r="J24" s="36"/>
      <c r="K24" s="37"/>
      <c r="L24" s="37"/>
      <c r="M24" s="38"/>
      <c r="N24" s="39">
        <f t="shared" si="1"/>
        <v>0</v>
      </c>
      <c r="O24" s="43"/>
      <c r="P24" s="41" t="str">
        <f t="shared" si="2"/>
        <v/>
      </c>
      <c r="Q24" s="2"/>
      <c r="R24" s="72"/>
    </row>
    <row r="25" spans="1:18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</row>
    <row r="26" spans="1:18">
      <c r="A26" s="80"/>
      <c r="B26" s="81"/>
      <c r="C26" s="82"/>
      <c r="D26" s="83"/>
      <c r="E26" s="83"/>
      <c r="F26" s="84"/>
      <c r="G26" s="85"/>
      <c r="H26" s="86"/>
      <c r="I26" s="87"/>
      <c r="J26" s="87"/>
      <c r="K26" s="87"/>
      <c r="L26" s="87"/>
      <c r="M26" s="87"/>
      <c r="N26" s="88"/>
      <c r="O26" s="89"/>
      <c r="P26" s="90"/>
    </row>
    <row r="27" spans="1:18">
      <c r="A27" s="58"/>
      <c r="B27" s="74" t="s">
        <v>41</v>
      </c>
      <c r="C27" s="74"/>
      <c r="D27" s="74"/>
      <c r="E27" s="59"/>
      <c r="F27" s="59"/>
      <c r="G27" s="74" t="s">
        <v>43</v>
      </c>
      <c r="H27" s="74"/>
      <c r="I27" s="74"/>
      <c r="J27" s="59"/>
      <c r="K27" s="59"/>
      <c r="L27" s="74" t="s">
        <v>42</v>
      </c>
      <c r="M27" s="74"/>
      <c r="N27" s="74"/>
      <c r="O27" s="59"/>
      <c r="P27" s="90"/>
    </row>
    <row r="28" spans="1:18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90"/>
    </row>
    <row r="29" spans="1:18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6:M26 M18:M22 H12:H24 J13:L22 I17:I22 J11:M12 H11:I11 I23:M24">
      <formula1>0</formula1>
      <formula2>0</formula2>
    </dataValidation>
    <dataValidation type="whole" operator="greaterThanOrEqual" allowBlank="1" showErrorMessage="1" errorTitle="Valore" error="Inserire un numero maggiore o uguale a 0 (zero)!" sqref="N26 N11:N24">
      <formula1>0</formula1>
      <formula2>0</formula2>
    </dataValidation>
    <dataValidation type="textLength" operator="greaterThan" allowBlank="1" showErrorMessage="1" sqref="D26:E26 E24">
      <formula1>1</formula1>
      <formula2>0</formula2>
    </dataValidation>
    <dataValidation type="textLength" operator="greaterThan" sqref="F26 F24">
      <formula1>1</formula1>
      <formula2>0</formula2>
    </dataValidation>
    <dataValidation type="date" operator="greaterThanOrEqual" showErrorMessage="1" errorTitle="Data" error="Inserire una data superiore al 1/11/2000" sqref="B26 B24 B11">
      <formula1>36831</formula1>
      <formula2>0</formula2>
    </dataValidation>
    <dataValidation type="textLength" operator="greaterThan" allowBlank="1" sqref="C26 C24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4803149606299213" right="0.74803149606299213" top="1.78" bottom="0.98425196850393704" header="0.51181102362204722" footer="0.51181102362204722"/>
  <pageSetup paperSize="9" scale="31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Nota Spese Euro</vt:lpstr>
      <vt:lpstr>Nota Spese Turchia</vt:lpstr>
      <vt:lpstr>Nota Spese UAE</vt:lpstr>
      <vt:lpstr>'Nota Spese Euro'!Print_Area</vt:lpstr>
      <vt:lpstr>'Nota Spese Turchia'!Print_Area</vt:lpstr>
      <vt:lpstr>'Nota Spese Euro'!Print_Titles</vt:lpstr>
      <vt:lpstr>'Nota Spese Turchia'!Print_Titles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2015-03-09T09:52:49Z</cp:lastPrinted>
  <dcterms:created xsi:type="dcterms:W3CDTF">2007-03-06T14:42:56Z</dcterms:created>
  <dcterms:modified xsi:type="dcterms:W3CDTF">2015-03-09T10:03:04Z</dcterms:modified>
</cp:coreProperties>
</file>