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3"/>
  </bookViews>
  <sheets>
    <sheet name="Nota Spese EURO" sheetId="4" r:id="rId1"/>
    <sheet name="Nota Spese CFH" sheetId="7" r:id="rId2"/>
    <sheet name="Nota Spese OMR" sheetId="5" r:id="rId3"/>
    <sheet name="Nota Spese USD" sheetId="6" r:id="rId4"/>
  </sheets>
  <calcPr calcId="125725" concurrentCalc="0"/>
</workbook>
</file>

<file path=xl/calcChain.xml><?xml version="1.0" encoding="utf-8"?>
<calcChain xmlns="http://schemas.openxmlformats.org/spreadsheetml/2006/main">
  <c r="R3" i="6"/>
  <c r="R1"/>
  <c r="H12"/>
  <c r="N12"/>
  <c r="H11"/>
  <c r="N11"/>
  <c r="R1" i="5"/>
  <c r="R5"/>
  <c r="R3"/>
  <c r="P23"/>
  <c r="N23"/>
  <c r="H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P12"/>
  <c r="H12"/>
  <c r="N12"/>
  <c r="H11"/>
  <c r="N11"/>
  <c r="P25"/>
  <c r="H25"/>
  <c r="N25"/>
  <c r="P24"/>
  <c r="N24"/>
  <c r="H24"/>
  <c r="H12" i="7"/>
  <c r="N12"/>
  <c r="H11"/>
  <c r="N11"/>
  <c r="H29" i="4"/>
  <c r="N29"/>
  <c r="H28"/>
  <c r="N28"/>
  <c r="H27"/>
  <c r="N27"/>
  <c r="H26"/>
  <c r="N26"/>
  <c r="H25"/>
  <c r="N25"/>
  <c r="H24"/>
  <c r="N24"/>
  <c r="H23"/>
  <c r="N23"/>
  <c r="H22"/>
  <c r="N22"/>
  <c r="H21"/>
  <c r="N21"/>
  <c r="H20"/>
  <c r="N20"/>
  <c r="H19"/>
  <c r="N19"/>
  <c r="H18"/>
  <c r="N18"/>
  <c r="H17"/>
  <c r="N17"/>
  <c r="H16"/>
  <c r="H15"/>
  <c r="N15"/>
  <c r="H14"/>
  <c r="N14"/>
  <c r="H13"/>
  <c r="N13"/>
  <c r="H12"/>
  <c r="N12"/>
  <c r="H11"/>
  <c r="N11"/>
  <c r="R5" i="6"/>
  <c r="P18"/>
  <c r="H18"/>
  <c r="P17"/>
  <c r="H17"/>
  <c r="P16"/>
  <c r="H16"/>
  <c r="P15"/>
  <c r="H15"/>
  <c r="P14"/>
  <c r="H14"/>
  <c r="P13"/>
  <c r="H13"/>
  <c r="R1" i="7"/>
  <c r="R3"/>
  <c r="R5"/>
  <c r="N14"/>
  <c r="N13"/>
  <c r="P31" i="4"/>
  <c r="N31"/>
  <c r="P30"/>
  <c r="N30"/>
  <c r="P29"/>
  <c r="P28"/>
  <c r="P27"/>
  <c r="P26"/>
  <c r="P25"/>
  <c r="P24"/>
  <c r="P23"/>
  <c r="P22"/>
  <c r="P21"/>
  <c r="P20"/>
  <c r="P19"/>
  <c r="P18"/>
  <c r="P17"/>
  <c r="P16"/>
  <c r="P15"/>
  <c r="P14"/>
  <c r="P13"/>
  <c r="P15" i="7"/>
  <c r="N15"/>
  <c r="H15"/>
  <c r="P18"/>
  <c r="H18"/>
  <c r="N18"/>
  <c r="P17"/>
  <c r="N17"/>
  <c r="H17"/>
  <c r="P16"/>
  <c r="N16"/>
  <c r="H16"/>
  <c r="O7"/>
  <c r="P3"/>
  <c r="M7"/>
  <c r="L7"/>
  <c r="K7"/>
  <c r="J7"/>
  <c r="I7"/>
  <c r="G7"/>
  <c r="O7" i="6"/>
  <c r="P3"/>
  <c r="M7"/>
  <c r="L7"/>
  <c r="K7"/>
  <c r="J7"/>
  <c r="I7"/>
  <c r="G7"/>
  <c r="N7" i="7"/>
  <c r="H7"/>
  <c r="P1"/>
  <c r="N7" i="6"/>
  <c r="H7"/>
  <c r="P1"/>
  <c r="M1" i="7"/>
  <c r="P5"/>
  <c r="P7"/>
  <c r="M1" i="6"/>
  <c r="P5"/>
  <c r="P7"/>
  <c r="P26" i="5"/>
  <c r="H26"/>
  <c r="N26"/>
  <c r="O7"/>
  <c r="P3"/>
  <c r="M7"/>
  <c r="L7"/>
  <c r="K7"/>
  <c r="J7"/>
  <c r="I7"/>
  <c r="H7"/>
  <c r="G7"/>
  <c r="P1"/>
  <c r="P5"/>
  <c r="N7"/>
  <c r="P7"/>
  <c r="I7" i="4"/>
  <c r="J7"/>
  <c r="K7"/>
  <c r="L7"/>
  <c r="M7"/>
  <c r="O7"/>
  <c r="P3"/>
  <c r="G7"/>
  <c r="M1" i="5"/>
  <c r="N7" i="4"/>
  <c r="H7"/>
  <c r="P1"/>
  <c r="P7"/>
  <c r="M1"/>
  <c r="P5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<sst xmlns="http://schemas.openxmlformats.org/spreadsheetml/2006/main" count="325" uniqueCount="90">
  <si>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</si>
  <si>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</si>
  <si>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</si>
  <si>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</si>
  <si>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</si>
  <si>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</si>
  <si>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</si>
  <si>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</si>
  <si>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</si>
  <si>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</si>
  <si>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</si>
  <si>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</si>
  <si>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</si>
  <si>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</si>
  <si>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</si>
  <si>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</si>
  <si>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</si>
  <si>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</si>
  <si>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</si>
  <si>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</si>
  <si>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</si>
  <si>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</si>
  <si>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</si>
  <si>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</si>
  <si>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</si>
  <si>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</si>
  <si>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</si>
  <si>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</si>
  <si>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</si>
  <si>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</si>
  <si>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</si>
  <si>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</si>
  <si>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</si>
  <si>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</si>
  <si>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</si>
  <si>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</si>
  <si>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</si>
  <si>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</si>
  <si>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</si>
  <si>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EMAD SHEHATA</t>
  </si>
  <si>
    <t>NO</t>
  </si>
  <si>
    <t>€</t>
  </si>
  <si>
    <t>Caffè</t>
  </si>
  <si>
    <t>Pranzo</t>
  </si>
  <si>
    <t>(importi in Valuta EURO)</t>
  </si>
  <si>
    <t>CHF</t>
  </si>
  <si>
    <t>(importi in Valuta CFH)</t>
  </si>
  <si>
    <t>OMR</t>
  </si>
  <si>
    <t>(importi in Valuta OMR)</t>
  </si>
  <si>
    <t>OMAN</t>
  </si>
  <si>
    <t>Extra Hotel</t>
  </si>
  <si>
    <t>DEMO LIBANO</t>
  </si>
  <si>
    <t>PRELIEVO</t>
  </si>
  <si>
    <t>ITALIA</t>
  </si>
  <si>
    <t>Taxi Casa- MXP</t>
  </si>
  <si>
    <t>TRENO MXP</t>
  </si>
  <si>
    <t>Caffe</t>
  </si>
  <si>
    <t>Spuntino</t>
  </si>
  <si>
    <t>INSTALLAZIONE 
SVIZZERA</t>
  </si>
  <si>
    <t>Taxi Stazione-CASA</t>
  </si>
  <si>
    <t>CONTRATTO OMAN</t>
  </si>
  <si>
    <t>Cappuccino</t>
  </si>
  <si>
    <t>VISTO OMAN</t>
  </si>
  <si>
    <t>Caffè Svizzera</t>
  </si>
  <si>
    <t>Svizzera</t>
  </si>
  <si>
    <t>TAXI AEROPORTO - CASA</t>
  </si>
  <si>
    <t>TAXI CASA - AEROPORTO</t>
  </si>
  <si>
    <t>01_01</t>
  </si>
  <si>
    <t>INSTALLAZIONE
SVIZZERA</t>
  </si>
  <si>
    <t>TAXI AEROPORTO- ALBERGO</t>
  </si>
  <si>
    <t>Zurigo</t>
  </si>
  <si>
    <t>Cena</t>
  </si>
  <si>
    <t>Gennio 2015</t>
  </si>
  <si>
    <t>01_02</t>
  </si>
  <si>
    <t>01_03</t>
  </si>
  <si>
    <t>Taxi AEROPORTO-HOTEL</t>
  </si>
  <si>
    <t>Taxi HOTEL- RISTORANTE</t>
  </si>
  <si>
    <t>Taxi Ristorante- Caffè</t>
  </si>
  <si>
    <t>Shisa+ Caffè</t>
  </si>
  <si>
    <t>Taxi Caffè- Hotel+ Centro Città</t>
  </si>
  <si>
    <t>Taxi Centro Città + Aeroporto</t>
  </si>
  <si>
    <t>Coca-cola Aeroporto</t>
  </si>
  <si>
    <t>Consegna contanti</t>
  </si>
  <si>
    <t>PRELIEVO CONTANTI</t>
  </si>
  <si>
    <t>01_04</t>
  </si>
  <si>
    <t>(importi in Valuta USD)</t>
  </si>
  <si>
    <t>CENA EMAD+ LORENZO</t>
  </si>
  <si>
    <t>LIBANO</t>
  </si>
  <si>
    <t>USD</t>
  </si>
  <si>
    <t>Extra Albergo + Taxi EMAD</t>
  </si>
</sst>
</file>

<file path=xl/styles.xml><?xml version="1.0" encoding="utf-8"?>
<styleSheet xmlns="http://schemas.openxmlformats.org/spreadsheetml/2006/main">
  <numFmts count="1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  <numFmt numFmtId="172" formatCode="#,##0.00_ ;\-#,##0.00\ "/>
    <numFmt numFmtId="173" formatCode="&quot;€&quot;\ #,##0.00"/>
    <numFmt numFmtId="174" formatCode="_-* #,##0.000_-;\-* #,##0.000_-;_-* \-??_-;_-@_-"/>
    <numFmt numFmtId="175" formatCode="#,##0.000"/>
    <numFmt numFmtId="176" formatCode="#,##0.000_ ;\-#,##0.000\ "/>
    <numFmt numFmtId="179" formatCode="_-[$CHF]\ * #,##0.00_-;\-[$CHF]\ * #,##0.00_-;_-[$CHF]\ * &quot;-&quot;??_-;_-@_-"/>
    <numFmt numFmtId="180" formatCode="_-[$OMR]\ * #,##0.00_-;\-[$OMR]\ * #,##0.00_-;_-[$OMR]\ * &quot;-&quot;??_-;_-@_-"/>
    <numFmt numFmtId="181" formatCode="_-[$OMR]\ * #,##0.000_-;\-[$OMR]\ * #,##0.000_-;_-[$OMR]\ * &quot;-&quot;??_-;_-@_-"/>
    <numFmt numFmtId="182" formatCode="_-[$USD]\ * #,##0.00_-;\-[$USD]\ * #,##0.00_-;_-[$USD]\ * &quot;-&quot;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0" fontId="2" fillId="0" borderId="44" xfId="0" applyFont="1" applyBorder="1" applyAlignment="1" applyProtection="1">
      <alignment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43" fontId="11" fillId="5" borderId="7" xfId="0" applyNumberFormat="1" applyFont="1" applyFill="1" applyBorder="1" applyAlignment="1" applyProtection="1">
      <alignment vertical="center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172" fontId="1" fillId="3" borderId="21" xfId="1" applyNumberFormat="1" applyFont="1" applyFill="1" applyBorder="1" applyAlignment="1" applyProtection="1">
      <alignment horizontal="right" vertical="center"/>
    </xf>
    <xf numFmtId="173" fontId="2" fillId="0" borderId="0" xfId="0" applyNumberFormat="1" applyFont="1" applyAlignment="1" applyProtection="1">
      <alignment vertical="center"/>
    </xf>
    <xf numFmtId="16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38" fontId="11" fillId="0" borderId="14" xfId="0" applyNumberFormat="1" applyFont="1" applyBorder="1" applyAlignment="1" applyProtection="1">
      <alignment horizontal="center" vertical="center"/>
      <protection locked="0"/>
    </xf>
    <xf numFmtId="170" fontId="11" fillId="0" borderId="15" xfId="0" applyNumberFormat="1" applyFont="1" applyBorder="1" applyAlignment="1" applyProtection="1">
      <alignment horizontal="right" vertical="center"/>
    </xf>
    <xf numFmtId="170" fontId="11" fillId="0" borderId="19" xfId="0" applyNumberFormat="1" applyFont="1" applyBorder="1" applyAlignment="1" applyProtection="1">
      <alignment horizontal="right" vertical="center"/>
      <protection locked="0"/>
    </xf>
    <xf numFmtId="170" fontId="11" fillId="0" borderId="20" xfId="0" applyNumberFormat="1" applyFont="1" applyBorder="1" applyAlignment="1" applyProtection="1">
      <alignment horizontal="right" vertical="center"/>
      <protection locked="0"/>
    </xf>
    <xf numFmtId="4" fontId="11" fillId="4" borderId="21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44" xfId="0" applyFont="1" applyFill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left" vertical="center" wrapText="1"/>
      <protection locked="0"/>
    </xf>
    <xf numFmtId="175" fontId="1" fillId="4" borderId="21" xfId="0" applyNumberFormat="1" applyFont="1" applyFill="1" applyBorder="1" applyAlignment="1" applyProtection="1">
      <alignment vertical="center"/>
      <protection locked="0"/>
    </xf>
    <xf numFmtId="174" fontId="1" fillId="0" borderId="20" xfId="0" applyNumberFormat="1" applyFont="1" applyBorder="1" applyAlignment="1" applyProtection="1">
      <alignment horizontal="right" vertical="center"/>
      <protection locked="0"/>
    </xf>
    <xf numFmtId="176" fontId="1" fillId="3" borderId="21" xfId="1" applyNumberFormat="1" applyFont="1" applyFill="1" applyBorder="1" applyAlignment="1" applyProtection="1">
      <alignment horizontal="right" vertical="center"/>
    </xf>
    <xf numFmtId="2" fontId="1" fillId="3" borderId="21" xfId="1" applyNumberFormat="1" applyFont="1" applyFill="1" applyBorder="1" applyAlignment="1" applyProtection="1">
      <alignment horizontal="right" vertical="center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170" fontId="11" fillId="0" borderId="24" xfId="0" applyNumberFormat="1" applyFont="1" applyBorder="1" applyAlignment="1" applyProtection="1">
      <alignment horizontal="right" vertical="center"/>
      <protection locked="0"/>
    </xf>
    <xf numFmtId="170" fontId="11" fillId="0" borderId="17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center" vertical="center" textRotation="18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179" fontId="1" fillId="3" borderId="21" xfId="1" applyNumberFormat="1" applyFont="1" applyFill="1" applyBorder="1" applyAlignment="1" applyProtection="1">
      <alignment horizontal="right" vertical="center"/>
    </xf>
    <xf numFmtId="180" fontId="1" fillId="3" borderId="21" xfId="1" applyNumberFormat="1" applyFont="1" applyFill="1" applyBorder="1" applyAlignment="1" applyProtection="1">
      <alignment horizontal="right" vertical="center"/>
    </xf>
    <xf numFmtId="181" fontId="1" fillId="3" borderId="21" xfId="1" applyNumberFormat="1" applyFont="1" applyFill="1" applyBorder="1" applyAlignment="1" applyProtection="1">
      <alignment horizontal="right"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180" fontId="11" fillId="3" borderId="21" xfId="1" applyNumberFormat="1" applyFont="1" applyFill="1" applyBorder="1" applyAlignment="1" applyProtection="1">
      <alignment horizontal="right" vertical="center"/>
    </xf>
    <xf numFmtId="0" fontId="11" fillId="0" borderId="44" xfId="0" applyFont="1" applyFill="1" applyBorder="1" applyAlignment="1" applyProtection="1">
      <alignment horizontal="right" vertical="center"/>
    </xf>
    <xf numFmtId="182" fontId="1" fillId="3" borderId="21" xfId="1" applyNumberFormat="1" applyFont="1" applyFill="1" applyBorder="1" applyAlignment="1" applyProtection="1">
      <alignment horizontal="right" vertical="center"/>
    </xf>
  </cellXfs>
  <cellStyles count="2">
    <cellStyle name="Euro" xfId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topLeftCell="A7" zoomScale="50" zoomScaleSheetLayoutView="50" workbookViewId="0">
      <selection activeCell="K27" sqref="K27"/>
    </sheetView>
  </sheetViews>
  <sheetFormatPr defaultRowHeight="18.75"/>
  <cols>
    <col min="1" max="1" width="6.7109375" style="1" customWidth="1"/>
    <col min="2" max="2" width="15" style="2" customWidth="1"/>
    <col min="3" max="3" width="32.5703125" style="2" bestFit="1" customWidth="1"/>
    <col min="4" max="4" width="49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31" t="s">
        <v>0</v>
      </c>
      <c r="C1" s="131"/>
      <c r="D1" s="132" t="s">
        <v>39</v>
      </c>
      <c r="E1" s="132"/>
      <c r="F1" s="38">
        <v>42005</v>
      </c>
      <c r="G1" s="37" t="s">
        <v>67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154.30000000000001</v>
      </c>
      <c r="Q1" s="3" t="s">
        <v>26</v>
      </c>
      <c r="R1" s="71"/>
    </row>
    <row r="2" spans="1:18" s="7" customFormat="1" ht="57.75" customHeight="1">
      <c r="A2" s="4"/>
      <c r="B2" s="133" t="s">
        <v>2</v>
      </c>
      <c r="C2" s="133"/>
      <c r="D2" s="132"/>
      <c r="E2" s="132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33" t="s">
        <v>24</v>
      </c>
      <c r="C3" s="133"/>
      <c r="D3" s="132" t="s">
        <v>40</v>
      </c>
      <c r="E3" s="132"/>
      <c r="N3" s="9" t="s">
        <v>4</v>
      </c>
      <c r="O3" s="10"/>
      <c r="P3" s="45">
        <f>+O7</f>
        <v>216.65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0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2">
        <v>20</v>
      </c>
      <c r="E5" s="13"/>
      <c r="F5" s="9" t="s">
        <v>7</v>
      </c>
      <c r="G5" s="50">
        <v>1.1100000000000001</v>
      </c>
      <c r="N5" s="112" t="s">
        <v>8</v>
      </c>
      <c r="O5" s="112"/>
      <c r="P5" s="76">
        <f>P1-P2-P3-P4</f>
        <v>-62.349999999999994</v>
      </c>
      <c r="Q5" s="12"/>
      <c r="R5" s="72"/>
    </row>
    <row r="6" spans="1:18" s="7" customFormat="1" ht="43.5" customHeight="1" thickTop="1" thickBot="1">
      <c r="A6" s="4"/>
      <c r="B6" s="39" t="s">
        <v>44</v>
      </c>
      <c r="C6" s="39"/>
      <c r="D6" s="13"/>
      <c r="E6" s="13"/>
      <c r="F6" s="9" t="s">
        <v>9</v>
      </c>
      <c r="G6" s="69">
        <v>11.11</v>
      </c>
      <c r="Q6" s="12"/>
    </row>
    <row r="7" spans="1:18" s="7" customFormat="1" ht="27" customHeight="1" thickTop="1" thickBot="1">
      <c r="A7" s="113" t="s">
        <v>27</v>
      </c>
      <c r="B7" s="114"/>
      <c r="C7" s="115"/>
      <c r="D7" s="116" t="s">
        <v>10</v>
      </c>
      <c r="E7" s="117"/>
      <c r="F7" s="117"/>
      <c r="G7" s="70">
        <f>SUM(G11:G31)</f>
        <v>0</v>
      </c>
      <c r="H7" s="68">
        <f>SUM(H11:H31)</f>
        <v>0</v>
      </c>
      <c r="I7" s="52">
        <f>SUM(I11:I31)</f>
        <v>0</v>
      </c>
      <c r="J7" s="52">
        <f>SUM(J11:J31)</f>
        <v>117.9</v>
      </c>
      <c r="K7" s="52">
        <f>SUM(K11:K31)</f>
        <v>15</v>
      </c>
      <c r="L7" s="52">
        <f>SUM(L11:L31)</f>
        <v>0</v>
      </c>
      <c r="M7" s="53">
        <f>SUM(M11:M31)</f>
        <v>21.4</v>
      </c>
      <c r="N7" s="51">
        <f>SUM(N11:N31)</f>
        <v>154.29999999999998</v>
      </c>
      <c r="O7" s="54">
        <f>SUM(O11:O31)</f>
        <v>216.65</v>
      </c>
      <c r="P7" s="12">
        <f>+N7-SUM(H7:M7)</f>
        <v>0</v>
      </c>
    </row>
    <row r="8" spans="1:18" ht="36" customHeight="1" thickTop="1" thickBot="1">
      <c r="A8" s="118"/>
      <c r="B8" s="119" t="s">
        <v>11</v>
      </c>
      <c r="C8" s="119" t="s">
        <v>12</v>
      </c>
      <c r="D8" s="120" t="s">
        <v>23</v>
      </c>
      <c r="E8" s="119" t="s">
        <v>30</v>
      </c>
      <c r="F8" s="122" t="s">
        <v>29</v>
      </c>
      <c r="G8" s="123" t="s">
        <v>13</v>
      </c>
      <c r="H8" s="125" t="s">
        <v>14</v>
      </c>
      <c r="I8" s="126" t="s">
        <v>32</v>
      </c>
      <c r="J8" s="127" t="s">
        <v>34</v>
      </c>
      <c r="K8" s="127" t="s">
        <v>33</v>
      </c>
      <c r="L8" s="128" t="s">
        <v>20</v>
      </c>
      <c r="M8" s="129"/>
      <c r="N8" s="111" t="s">
        <v>15</v>
      </c>
      <c r="O8" s="130" t="s">
        <v>16</v>
      </c>
      <c r="P8" s="103" t="s">
        <v>17</v>
      </c>
      <c r="Q8" s="2"/>
      <c r="R8" s="104" t="s">
        <v>35</v>
      </c>
    </row>
    <row r="9" spans="1:18" ht="36" customHeight="1" thickTop="1" thickBot="1">
      <c r="A9" s="118"/>
      <c r="B9" s="119" t="s">
        <v>11</v>
      </c>
      <c r="C9" s="119"/>
      <c r="D9" s="121"/>
      <c r="E9" s="119"/>
      <c r="F9" s="122"/>
      <c r="G9" s="124"/>
      <c r="H9" s="125" t="s">
        <v>32</v>
      </c>
      <c r="I9" s="126" t="s">
        <v>32</v>
      </c>
      <c r="J9" s="126"/>
      <c r="K9" s="126" t="s">
        <v>31</v>
      </c>
      <c r="L9" s="107" t="s">
        <v>21</v>
      </c>
      <c r="M9" s="109" t="s">
        <v>22</v>
      </c>
      <c r="N9" s="111"/>
      <c r="O9" s="130"/>
      <c r="P9" s="103"/>
      <c r="Q9" s="2"/>
      <c r="R9" s="105"/>
    </row>
    <row r="10" spans="1:18" ht="37.5" customHeight="1" thickTop="1" thickBot="1">
      <c r="A10" s="118"/>
      <c r="B10" s="119"/>
      <c r="C10" s="119"/>
      <c r="D10" s="121"/>
      <c r="E10" s="119"/>
      <c r="F10" s="122"/>
      <c r="G10" s="67" t="s">
        <v>18</v>
      </c>
      <c r="H10" s="125"/>
      <c r="I10" s="126"/>
      <c r="J10" s="126"/>
      <c r="K10" s="126"/>
      <c r="L10" s="108"/>
      <c r="M10" s="110"/>
      <c r="N10" s="111"/>
      <c r="O10" s="130"/>
      <c r="P10" s="103"/>
      <c r="Q10" s="2"/>
      <c r="R10" s="106"/>
    </row>
    <row r="11" spans="1:18" ht="30" customHeight="1" thickTop="1">
      <c r="A11" s="20">
        <v>1</v>
      </c>
      <c r="B11" s="34">
        <v>42017</v>
      </c>
      <c r="C11" s="74" t="s">
        <v>51</v>
      </c>
      <c r="D11" s="75" t="s">
        <v>52</v>
      </c>
      <c r="E11" s="73" t="s">
        <v>53</v>
      </c>
      <c r="F11" s="73" t="s">
        <v>41</v>
      </c>
      <c r="G11" s="66"/>
      <c r="H11" s="22">
        <f>IF($D$3="si",($G$5/$G$6*G11),IF($D$3="no",G11*$G$4,0))</f>
        <v>0</v>
      </c>
      <c r="I11" s="23"/>
      <c r="J11" s="24"/>
      <c r="K11" s="46"/>
      <c r="L11" s="46"/>
      <c r="M11" s="27"/>
      <c r="N11" s="28">
        <f>SUM(H11:M11)</f>
        <v>0</v>
      </c>
      <c r="O11" s="29">
        <v>100</v>
      </c>
      <c r="P11" s="30"/>
      <c r="Q11" s="2"/>
      <c r="R11" s="47"/>
    </row>
    <row r="12" spans="1:18" ht="30" customHeight="1">
      <c r="A12" s="31">
        <v>2</v>
      </c>
      <c r="B12" s="34">
        <v>42018</v>
      </c>
      <c r="C12" s="74" t="s">
        <v>51</v>
      </c>
      <c r="D12" s="75" t="s">
        <v>42</v>
      </c>
      <c r="E12" s="73" t="s">
        <v>53</v>
      </c>
      <c r="F12" s="73" t="s">
        <v>41</v>
      </c>
      <c r="G12" s="21"/>
      <c r="H12" s="22">
        <f>IF($D$3="si",($G$5/$G$6*G12),IF($D$3="no",G12*$G$4,0))</f>
        <v>0</v>
      </c>
      <c r="I12" s="23"/>
      <c r="J12" s="24"/>
      <c r="K12" s="46"/>
      <c r="L12" s="26"/>
      <c r="M12" s="27">
        <v>1</v>
      </c>
      <c r="N12" s="28">
        <f>SUM(H12:M12)</f>
        <v>1</v>
      </c>
      <c r="O12" s="32"/>
      <c r="P12" s="30"/>
      <c r="Q12" s="2"/>
      <c r="R12" s="47"/>
    </row>
    <row r="13" spans="1:18" ht="30" customHeight="1">
      <c r="A13" s="31">
        <v>3</v>
      </c>
      <c r="B13" s="34">
        <v>42018</v>
      </c>
      <c r="C13" s="74" t="s">
        <v>51</v>
      </c>
      <c r="D13" s="75" t="s">
        <v>54</v>
      </c>
      <c r="E13" s="73" t="s">
        <v>53</v>
      </c>
      <c r="F13" s="73" t="s">
        <v>41</v>
      </c>
      <c r="G13" s="21"/>
      <c r="H13" s="22">
        <f t="shared" ref="H13:H29" si="0">IF($D$3="si",($G$5/$G$6*G13),IF($D$3="no",G13*$G$4,0))</f>
        <v>0</v>
      </c>
      <c r="I13" s="23"/>
      <c r="J13" s="24">
        <v>7</v>
      </c>
      <c r="K13" s="46"/>
      <c r="L13" s="26"/>
      <c r="M13" s="27"/>
      <c r="N13" s="28">
        <f t="shared" ref="N13:N26" si="1">SUM(H13:M13)</f>
        <v>7</v>
      </c>
      <c r="O13" s="32"/>
      <c r="P13" s="30" t="str">
        <f t="shared" ref="P13:P31" si="2">IF(F13="Milano","X","")</f>
        <v/>
      </c>
      <c r="Q13" s="2"/>
      <c r="R13" s="77"/>
    </row>
    <row r="14" spans="1:18" ht="30" customHeight="1">
      <c r="A14" s="31">
        <v>4</v>
      </c>
      <c r="B14" s="34">
        <v>42018</v>
      </c>
      <c r="C14" s="74" t="s">
        <v>51</v>
      </c>
      <c r="D14" s="75" t="s">
        <v>42</v>
      </c>
      <c r="E14" s="73" t="s">
        <v>53</v>
      </c>
      <c r="F14" s="73" t="s">
        <v>41</v>
      </c>
      <c r="G14" s="21"/>
      <c r="H14" s="22">
        <f t="shared" si="0"/>
        <v>0</v>
      </c>
      <c r="I14" s="23"/>
      <c r="J14" s="24"/>
      <c r="K14" s="46"/>
      <c r="L14" s="26"/>
      <c r="M14" s="27">
        <v>2</v>
      </c>
      <c r="N14" s="28">
        <f t="shared" si="1"/>
        <v>2</v>
      </c>
      <c r="O14" s="32"/>
      <c r="P14" s="30" t="str">
        <f t="shared" si="2"/>
        <v/>
      </c>
      <c r="Q14" s="2"/>
      <c r="R14" s="48"/>
    </row>
    <row r="15" spans="1:18" ht="30" customHeight="1">
      <c r="A15" s="31">
        <v>5</v>
      </c>
      <c r="B15" s="34">
        <v>42018</v>
      </c>
      <c r="C15" s="74" t="s">
        <v>51</v>
      </c>
      <c r="D15" s="75" t="s">
        <v>55</v>
      </c>
      <c r="E15" s="73" t="s">
        <v>53</v>
      </c>
      <c r="F15" s="73" t="s">
        <v>41</v>
      </c>
      <c r="G15" s="21"/>
      <c r="H15" s="22">
        <f t="shared" si="0"/>
        <v>0</v>
      </c>
      <c r="I15" s="23"/>
      <c r="J15" s="24">
        <v>12</v>
      </c>
      <c r="K15" s="46"/>
      <c r="L15" s="26"/>
      <c r="M15" s="27"/>
      <c r="N15" s="28">
        <f t="shared" si="1"/>
        <v>12</v>
      </c>
      <c r="O15" s="32"/>
      <c r="P15" s="30" t="str">
        <f t="shared" si="2"/>
        <v/>
      </c>
      <c r="Q15" s="2"/>
      <c r="R15" s="78"/>
    </row>
    <row r="16" spans="1:18" ht="30" customHeight="1">
      <c r="A16" s="31">
        <v>7</v>
      </c>
      <c r="B16" s="34">
        <v>42020</v>
      </c>
      <c r="C16" s="74" t="s">
        <v>51</v>
      </c>
      <c r="D16" s="75" t="s">
        <v>52</v>
      </c>
      <c r="E16" s="73" t="s">
        <v>53</v>
      </c>
      <c r="F16" s="73" t="s">
        <v>41</v>
      </c>
      <c r="G16" s="21"/>
      <c r="H16" s="22">
        <f t="shared" si="0"/>
        <v>0</v>
      </c>
      <c r="I16" s="23"/>
      <c r="J16" s="24"/>
      <c r="K16" s="46"/>
      <c r="L16" s="26"/>
      <c r="M16" s="27"/>
      <c r="N16" s="28"/>
      <c r="O16" s="32">
        <v>100</v>
      </c>
      <c r="P16" s="30" t="str">
        <f t="shared" si="2"/>
        <v/>
      </c>
      <c r="Q16" s="2"/>
      <c r="R16" s="48"/>
    </row>
    <row r="17" spans="1:18" ht="30" customHeight="1">
      <c r="A17" s="31">
        <v>8</v>
      </c>
      <c r="B17" s="34">
        <v>42020</v>
      </c>
      <c r="C17" s="74" t="s">
        <v>51</v>
      </c>
      <c r="D17" s="79" t="s">
        <v>56</v>
      </c>
      <c r="E17" s="73" t="s">
        <v>53</v>
      </c>
      <c r="F17" s="73" t="s">
        <v>41</v>
      </c>
      <c r="G17" s="21"/>
      <c r="H17" s="22">
        <f t="shared" si="0"/>
        <v>0</v>
      </c>
      <c r="I17" s="23"/>
      <c r="J17" s="24"/>
      <c r="K17" s="46"/>
      <c r="L17" s="26"/>
      <c r="M17" s="27">
        <v>4.45</v>
      </c>
      <c r="N17" s="28">
        <f t="shared" si="1"/>
        <v>4.45</v>
      </c>
      <c r="O17" s="32"/>
      <c r="P17" s="30" t="str">
        <f t="shared" si="2"/>
        <v/>
      </c>
      <c r="Q17" s="2"/>
      <c r="R17" s="48"/>
    </row>
    <row r="18" spans="1:18" ht="30" customHeight="1">
      <c r="A18" s="31">
        <v>9</v>
      </c>
      <c r="B18" s="34">
        <v>42020</v>
      </c>
      <c r="C18" s="74" t="s">
        <v>51</v>
      </c>
      <c r="D18" s="79" t="s">
        <v>57</v>
      </c>
      <c r="E18" s="73" t="s">
        <v>53</v>
      </c>
      <c r="F18" s="73" t="s">
        <v>41</v>
      </c>
      <c r="G18" s="21"/>
      <c r="H18" s="22">
        <f t="shared" si="0"/>
        <v>0</v>
      </c>
      <c r="I18" s="23"/>
      <c r="J18" s="24"/>
      <c r="K18" s="46"/>
      <c r="L18" s="26"/>
      <c r="M18" s="27">
        <v>5.9</v>
      </c>
      <c r="N18" s="28">
        <f t="shared" si="1"/>
        <v>5.9</v>
      </c>
      <c r="O18" s="32"/>
      <c r="P18" s="30" t="str">
        <f t="shared" si="2"/>
        <v/>
      </c>
      <c r="Q18" s="2"/>
      <c r="R18" s="48"/>
    </row>
    <row r="19" spans="1:18" ht="30" customHeight="1">
      <c r="A19" s="31">
        <v>10</v>
      </c>
      <c r="B19" s="34">
        <v>42020</v>
      </c>
      <c r="C19" s="74" t="s">
        <v>51</v>
      </c>
      <c r="D19" s="75" t="s">
        <v>65</v>
      </c>
      <c r="E19" s="73" t="s">
        <v>53</v>
      </c>
      <c r="F19" s="73" t="s">
        <v>41</v>
      </c>
      <c r="G19" s="21"/>
      <c r="H19" s="22">
        <f t="shared" si="0"/>
        <v>0</v>
      </c>
      <c r="I19" s="23"/>
      <c r="J19" s="24">
        <v>21.4</v>
      </c>
      <c r="K19" s="46"/>
      <c r="L19" s="26"/>
      <c r="M19" s="27"/>
      <c r="N19" s="28">
        <f t="shared" si="1"/>
        <v>21.4</v>
      </c>
      <c r="O19" s="32"/>
      <c r="P19" s="30" t="str">
        <f t="shared" si="2"/>
        <v/>
      </c>
      <c r="Q19" s="2"/>
      <c r="R19" s="48"/>
    </row>
    <row r="20" spans="1:18" ht="37.5">
      <c r="A20" s="31">
        <v>11</v>
      </c>
      <c r="B20" s="34">
        <v>42022</v>
      </c>
      <c r="C20" s="134" t="s">
        <v>58</v>
      </c>
      <c r="D20" s="75" t="s">
        <v>66</v>
      </c>
      <c r="E20" s="73" t="s">
        <v>53</v>
      </c>
      <c r="F20" s="73" t="s">
        <v>41</v>
      </c>
      <c r="G20" s="21"/>
      <c r="H20" s="22">
        <f t="shared" si="0"/>
        <v>0</v>
      </c>
      <c r="I20" s="23"/>
      <c r="J20" s="24">
        <v>25</v>
      </c>
      <c r="K20" s="46"/>
      <c r="L20" s="26"/>
      <c r="M20" s="27"/>
      <c r="N20" s="28">
        <f t="shared" si="1"/>
        <v>25</v>
      </c>
      <c r="O20" s="32"/>
      <c r="P20" s="30" t="str">
        <f t="shared" si="2"/>
        <v/>
      </c>
      <c r="Q20" s="2"/>
      <c r="R20" s="48"/>
    </row>
    <row r="21" spans="1:18" ht="37.5">
      <c r="A21" s="31">
        <v>12</v>
      </c>
      <c r="B21" s="34">
        <v>42022</v>
      </c>
      <c r="C21" s="134" t="s">
        <v>58</v>
      </c>
      <c r="D21" s="79" t="s">
        <v>56</v>
      </c>
      <c r="E21" s="73" t="s">
        <v>53</v>
      </c>
      <c r="F21" s="73" t="s">
        <v>41</v>
      </c>
      <c r="G21" s="21"/>
      <c r="H21" s="22">
        <f t="shared" si="0"/>
        <v>0</v>
      </c>
      <c r="I21" s="23"/>
      <c r="J21" s="25"/>
      <c r="K21" s="26"/>
      <c r="L21" s="26"/>
      <c r="M21" s="27">
        <v>1.1000000000000001</v>
      </c>
      <c r="N21" s="28">
        <f t="shared" si="1"/>
        <v>1.1000000000000001</v>
      </c>
      <c r="O21" s="32"/>
      <c r="P21" s="30" t="str">
        <f t="shared" si="2"/>
        <v/>
      </c>
      <c r="Q21" s="2"/>
      <c r="R21" s="48"/>
    </row>
    <row r="22" spans="1:18" ht="37.5">
      <c r="A22" s="31">
        <v>13</v>
      </c>
      <c r="B22" s="34">
        <v>42023</v>
      </c>
      <c r="C22" s="134" t="s">
        <v>58</v>
      </c>
      <c r="D22" s="79" t="s">
        <v>59</v>
      </c>
      <c r="E22" s="73" t="s">
        <v>53</v>
      </c>
      <c r="F22" s="73" t="s">
        <v>41</v>
      </c>
      <c r="G22" s="21"/>
      <c r="H22" s="22">
        <f t="shared" si="0"/>
        <v>0</v>
      </c>
      <c r="I22" s="24"/>
      <c r="J22" s="24">
        <v>11.8</v>
      </c>
      <c r="K22" s="46"/>
      <c r="L22" s="26"/>
      <c r="M22" s="27"/>
      <c r="N22" s="28">
        <f t="shared" si="1"/>
        <v>11.8</v>
      </c>
      <c r="O22" s="32"/>
      <c r="P22" s="30" t="str">
        <f t="shared" si="2"/>
        <v/>
      </c>
      <c r="Q22" s="2"/>
      <c r="R22" s="48"/>
    </row>
    <row r="23" spans="1:18" ht="30" customHeight="1">
      <c r="A23" s="31">
        <v>14</v>
      </c>
      <c r="B23" s="34">
        <v>42025</v>
      </c>
      <c r="C23" s="74" t="s">
        <v>60</v>
      </c>
      <c r="D23" s="75" t="s">
        <v>55</v>
      </c>
      <c r="E23" s="73" t="s">
        <v>53</v>
      </c>
      <c r="F23" s="73" t="s">
        <v>41</v>
      </c>
      <c r="G23" s="21"/>
      <c r="H23" s="22">
        <f t="shared" si="0"/>
        <v>0</v>
      </c>
      <c r="I23" s="35"/>
      <c r="J23" s="25">
        <v>12</v>
      </c>
      <c r="K23" s="26"/>
      <c r="L23" s="26"/>
      <c r="M23" s="27"/>
      <c r="N23" s="28">
        <f t="shared" si="1"/>
        <v>12</v>
      </c>
      <c r="O23" s="32">
        <v>12</v>
      </c>
      <c r="P23" s="30" t="str">
        <f t="shared" si="2"/>
        <v/>
      </c>
      <c r="Q23" s="2"/>
      <c r="R23" s="48"/>
    </row>
    <row r="24" spans="1:18" ht="30" customHeight="1">
      <c r="A24" s="31">
        <v>15</v>
      </c>
      <c r="B24" s="34">
        <v>42025</v>
      </c>
      <c r="C24" s="74" t="s">
        <v>60</v>
      </c>
      <c r="D24" s="75" t="s">
        <v>42</v>
      </c>
      <c r="E24" s="73" t="s">
        <v>53</v>
      </c>
      <c r="F24" s="73" t="s">
        <v>41</v>
      </c>
      <c r="G24" s="21"/>
      <c r="H24" s="22">
        <f t="shared" si="0"/>
        <v>0</v>
      </c>
      <c r="I24" s="35"/>
      <c r="J24" s="25"/>
      <c r="K24" s="26"/>
      <c r="L24" s="26"/>
      <c r="M24" s="27">
        <v>1</v>
      </c>
      <c r="N24" s="28">
        <f t="shared" si="1"/>
        <v>1</v>
      </c>
      <c r="O24" s="32"/>
      <c r="P24" s="30" t="str">
        <f t="shared" si="2"/>
        <v/>
      </c>
      <c r="Q24" s="2"/>
      <c r="R24" s="48"/>
    </row>
    <row r="25" spans="1:18" ht="30" customHeight="1">
      <c r="A25" s="31">
        <v>16</v>
      </c>
      <c r="B25" s="34">
        <v>42025</v>
      </c>
      <c r="C25" s="74" t="s">
        <v>60</v>
      </c>
      <c r="D25" s="75" t="s">
        <v>54</v>
      </c>
      <c r="E25" s="73" t="s">
        <v>53</v>
      </c>
      <c r="F25" s="73" t="s">
        <v>41</v>
      </c>
      <c r="G25" s="21"/>
      <c r="H25" s="22">
        <f t="shared" si="0"/>
        <v>0</v>
      </c>
      <c r="I25" s="35"/>
      <c r="J25" s="25">
        <v>7.7</v>
      </c>
      <c r="K25" s="26"/>
      <c r="L25" s="26"/>
      <c r="M25" s="27"/>
      <c r="N25" s="28">
        <f t="shared" si="1"/>
        <v>7.7</v>
      </c>
      <c r="O25" s="32"/>
      <c r="P25" s="30" t="str">
        <f t="shared" si="2"/>
        <v/>
      </c>
      <c r="Q25" s="2"/>
      <c r="R25" s="48"/>
    </row>
    <row r="26" spans="1:18" ht="30" customHeight="1">
      <c r="A26" s="31">
        <v>17</v>
      </c>
      <c r="B26" s="34">
        <v>42025</v>
      </c>
      <c r="C26" s="74" t="s">
        <v>60</v>
      </c>
      <c r="D26" s="75" t="s">
        <v>61</v>
      </c>
      <c r="E26" s="73" t="s">
        <v>53</v>
      </c>
      <c r="F26" s="73" t="s">
        <v>41</v>
      </c>
      <c r="G26" s="21"/>
      <c r="H26" s="22">
        <f t="shared" si="0"/>
        <v>0</v>
      </c>
      <c r="I26" s="35"/>
      <c r="J26" s="25"/>
      <c r="K26" s="26"/>
      <c r="L26" s="26"/>
      <c r="M26" s="27">
        <v>1.3</v>
      </c>
      <c r="N26" s="28">
        <f t="shared" si="1"/>
        <v>1.3</v>
      </c>
      <c r="O26" s="32"/>
      <c r="P26" s="30" t="str">
        <f t="shared" si="2"/>
        <v/>
      </c>
      <c r="Q26" s="2"/>
      <c r="R26" s="48"/>
    </row>
    <row r="27" spans="1:18" ht="30" customHeight="1">
      <c r="A27" s="31">
        <v>18</v>
      </c>
      <c r="B27" s="34">
        <v>42025</v>
      </c>
      <c r="C27" s="74" t="s">
        <v>60</v>
      </c>
      <c r="D27" s="75" t="s">
        <v>62</v>
      </c>
      <c r="E27" s="73" t="s">
        <v>49</v>
      </c>
      <c r="F27" s="73" t="s">
        <v>41</v>
      </c>
      <c r="G27" s="21"/>
      <c r="H27" s="22">
        <f t="shared" si="0"/>
        <v>0</v>
      </c>
      <c r="I27" s="35"/>
      <c r="J27" s="25"/>
      <c r="K27" s="26">
        <v>15</v>
      </c>
      <c r="L27" s="26"/>
      <c r="M27" s="27"/>
      <c r="N27" s="28">
        <f>SUM(H27:M27)</f>
        <v>15</v>
      </c>
      <c r="O27" s="32"/>
      <c r="P27" s="30" t="str">
        <f t="shared" si="2"/>
        <v/>
      </c>
      <c r="Q27" s="2"/>
      <c r="R27" s="48"/>
    </row>
    <row r="28" spans="1:18" ht="30" customHeight="1">
      <c r="A28" s="31">
        <v>19</v>
      </c>
      <c r="B28" s="34">
        <v>42027</v>
      </c>
      <c r="C28" s="74" t="s">
        <v>60</v>
      </c>
      <c r="D28" s="75" t="s">
        <v>63</v>
      </c>
      <c r="E28" s="73" t="s">
        <v>64</v>
      </c>
      <c r="F28" s="73" t="s">
        <v>41</v>
      </c>
      <c r="G28" s="21"/>
      <c r="H28" s="22">
        <f t="shared" si="0"/>
        <v>0</v>
      </c>
      <c r="I28" s="35"/>
      <c r="J28" s="25"/>
      <c r="K28" s="26"/>
      <c r="L28" s="26"/>
      <c r="M28" s="27">
        <v>4.6500000000000004</v>
      </c>
      <c r="N28" s="28">
        <f t="shared" ref="N28:N29" si="3">SUM(H28:M28)</f>
        <v>4.6500000000000004</v>
      </c>
      <c r="O28" s="32">
        <v>4.6500000000000004</v>
      </c>
      <c r="P28" s="30" t="str">
        <f t="shared" si="2"/>
        <v/>
      </c>
      <c r="Q28" s="2"/>
      <c r="R28" s="48"/>
    </row>
    <row r="29" spans="1:18" ht="30" customHeight="1">
      <c r="A29" s="31">
        <v>20</v>
      </c>
      <c r="B29" s="34">
        <v>42027</v>
      </c>
      <c r="C29" s="74" t="s">
        <v>60</v>
      </c>
      <c r="D29" s="75" t="s">
        <v>65</v>
      </c>
      <c r="E29" s="73" t="s">
        <v>64</v>
      </c>
      <c r="F29" s="73" t="s">
        <v>41</v>
      </c>
      <c r="G29" s="21"/>
      <c r="H29" s="22">
        <f t="shared" si="0"/>
        <v>0</v>
      </c>
      <c r="I29" s="35"/>
      <c r="J29" s="25">
        <v>21</v>
      </c>
      <c r="K29" s="26"/>
      <c r="L29" s="26"/>
      <c r="M29" s="27"/>
      <c r="N29" s="28">
        <f t="shared" si="3"/>
        <v>21</v>
      </c>
      <c r="O29" s="32"/>
      <c r="P29" s="30" t="str">
        <f t="shared" si="2"/>
        <v/>
      </c>
      <c r="Q29" s="2"/>
      <c r="R29" s="48"/>
    </row>
    <row r="30" spans="1:18" ht="30" customHeight="1">
      <c r="A30" s="31">
        <v>21</v>
      </c>
      <c r="B30" s="34"/>
      <c r="C30" s="33"/>
      <c r="D30" s="95"/>
      <c r="E30" s="73"/>
      <c r="F30" s="73"/>
      <c r="G30" s="21"/>
      <c r="H30" s="22"/>
      <c r="I30" s="35"/>
      <c r="J30" s="25"/>
      <c r="K30" s="26"/>
      <c r="L30" s="26"/>
      <c r="M30" s="27"/>
      <c r="N30" s="28">
        <f t="shared" ref="N30:N31" si="4">SUM(H30:M30)</f>
        <v>0</v>
      </c>
      <c r="O30" s="32"/>
      <c r="P30" s="30" t="str">
        <f t="shared" si="2"/>
        <v/>
      </c>
      <c r="Q30" s="2"/>
      <c r="R30" s="48"/>
    </row>
    <row r="31" spans="1:18" ht="30" customHeight="1">
      <c r="A31" s="31">
        <v>22</v>
      </c>
      <c r="B31" s="34"/>
      <c r="C31" s="33"/>
      <c r="D31" s="36"/>
      <c r="E31" s="73"/>
      <c r="F31" s="73"/>
      <c r="G31" s="21"/>
      <c r="H31" s="22"/>
      <c r="I31" s="35"/>
      <c r="J31" s="25"/>
      <c r="K31" s="26"/>
      <c r="L31" s="26"/>
      <c r="M31" s="27"/>
      <c r="N31" s="28">
        <f t="shared" si="4"/>
        <v>0</v>
      </c>
      <c r="O31" s="32"/>
      <c r="P31" s="30" t="str">
        <f t="shared" si="2"/>
        <v/>
      </c>
      <c r="Q31" s="2"/>
      <c r="R31" s="48"/>
    </row>
    <row r="32" spans="1:18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>
      <c r="A33" s="55"/>
      <c r="B33" s="56"/>
      <c r="C33" s="57"/>
      <c r="D33" s="58"/>
      <c r="E33" s="58"/>
      <c r="F33" s="59"/>
      <c r="G33" s="60"/>
      <c r="H33" s="61"/>
      <c r="I33" s="62"/>
      <c r="J33" s="62"/>
      <c r="K33" s="62"/>
      <c r="L33" s="62"/>
      <c r="M33" s="62"/>
      <c r="N33" s="63"/>
      <c r="O33" s="64"/>
      <c r="P33" s="65"/>
    </row>
    <row r="34" spans="1:16">
      <c r="A34" s="43"/>
      <c r="B34" s="49" t="s">
        <v>36</v>
      </c>
      <c r="C34" s="49"/>
      <c r="D34" s="49"/>
      <c r="E34" s="44"/>
      <c r="F34" s="44"/>
      <c r="G34" s="49" t="s">
        <v>38</v>
      </c>
      <c r="H34" s="49"/>
      <c r="I34" s="49"/>
      <c r="J34" s="44"/>
      <c r="K34" s="44"/>
      <c r="L34" s="49" t="s">
        <v>37</v>
      </c>
      <c r="M34" s="49"/>
      <c r="N34" s="49"/>
      <c r="O34" s="44"/>
      <c r="P34" s="65"/>
    </row>
    <row r="35" spans="1:16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65"/>
    </row>
    <row r="36" spans="1:16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33:M33 H11:I11 J11:M12 I17:I22 J13:L22 M18:M22 H12:H31 I23:M31">
      <formula1>0</formula1>
      <formula2>0</formula2>
    </dataValidation>
    <dataValidation type="whole" operator="greaterThanOrEqual" allowBlank="1" showErrorMessage="1" errorTitle="Valore" error="Inserire un numero maggiore o uguale a 0 (zero)!" sqref="N33 N11:N31">
      <formula1>0</formula1>
      <formula2>0</formula2>
    </dataValidation>
    <dataValidation type="textLength" operator="greaterThan" allowBlank="1" showErrorMessage="1" sqref="D33:E33 D30:D31">
      <formula1>1</formula1>
      <formula2>0</formula2>
    </dataValidation>
    <dataValidation type="textLength" operator="greaterThan" sqref="F33">
      <formula1>1</formula1>
      <formula2>0</formula2>
    </dataValidation>
    <dataValidation type="date" operator="greaterThanOrEqual" showErrorMessage="1" errorTitle="Data" error="Inserire una data superiore al 1/11/2000" sqref="B33 B28:B31">
      <formula1>36831</formula1>
      <formula2>0</formula2>
    </dataValidation>
    <dataValidation type="textLength" operator="greaterThan" allowBlank="1" sqref="C33 C30:C3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1.41" bottom="0.74803149606299213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topLeftCell="D1" zoomScale="60" zoomScaleNormal="60" workbookViewId="0">
      <selection activeCell="R12" sqref="R12"/>
    </sheetView>
  </sheetViews>
  <sheetFormatPr defaultRowHeight="18.75"/>
  <cols>
    <col min="1" max="1" width="6.7109375" style="1" customWidth="1"/>
    <col min="2" max="2" width="33.7109375" style="2" customWidth="1"/>
    <col min="3" max="3" width="35.425781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31" t="s">
        <v>0</v>
      </c>
      <c r="C1" s="131"/>
      <c r="D1" s="132" t="s">
        <v>39</v>
      </c>
      <c r="E1" s="132"/>
      <c r="F1" s="38" t="s">
        <v>72</v>
      </c>
      <c r="G1" s="37" t="s">
        <v>73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73.400000000000006</v>
      </c>
      <c r="Q1" s="3" t="s">
        <v>26</v>
      </c>
      <c r="R1" s="83">
        <f>SUM(R11:R18)</f>
        <v>72.430000000000007</v>
      </c>
    </row>
    <row r="2" spans="1:18" s="7" customFormat="1" ht="57.75" customHeight="1">
      <c r="A2" s="4"/>
      <c r="B2" s="133" t="s">
        <v>2</v>
      </c>
      <c r="C2" s="133"/>
      <c r="D2" s="132"/>
      <c r="E2" s="132"/>
      <c r="F2" s="8"/>
      <c r="G2" s="8"/>
      <c r="N2" s="9" t="s">
        <v>3</v>
      </c>
      <c r="O2" s="10"/>
      <c r="P2" s="45"/>
      <c r="Q2" s="3" t="s">
        <v>25</v>
      </c>
      <c r="R2" s="83"/>
    </row>
    <row r="3" spans="1:18" s="7" customFormat="1" ht="35.25" customHeight="1">
      <c r="A3" s="4"/>
      <c r="B3" s="133" t="s">
        <v>24</v>
      </c>
      <c r="C3" s="133"/>
      <c r="D3" s="132" t="s">
        <v>40</v>
      </c>
      <c r="E3" s="132"/>
      <c r="N3" s="9" t="s">
        <v>4</v>
      </c>
      <c r="O3" s="10"/>
      <c r="P3" s="45">
        <f>+O7</f>
        <v>73.400000000000006</v>
      </c>
      <c r="Q3" s="12"/>
      <c r="R3" s="83">
        <f>SUM(R11:R18)</f>
        <v>72.430000000000007</v>
      </c>
    </row>
    <row r="4" spans="1:18" s="7" customFormat="1" ht="35.25" customHeight="1" thickBot="1">
      <c r="A4" s="4"/>
      <c r="D4" s="13"/>
      <c r="E4" s="13"/>
      <c r="F4" s="9" t="s">
        <v>19</v>
      </c>
      <c r="G4" s="50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3"/>
    </row>
    <row r="5" spans="1:18" s="7" customFormat="1" ht="43.5" customHeight="1" thickTop="1" thickBot="1">
      <c r="A5" s="4"/>
      <c r="B5" s="18" t="s">
        <v>6</v>
      </c>
      <c r="C5" s="19"/>
      <c r="D5" s="42">
        <v>2</v>
      </c>
      <c r="E5" s="13"/>
      <c r="F5" s="9" t="s">
        <v>7</v>
      </c>
      <c r="G5" s="50">
        <v>1.1100000000000001</v>
      </c>
      <c r="N5" s="112" t="s">
        <v>8</v>
      </c>
      <c r="O5" s="112"/>
      <c r="P5" s="41">
        <f>P1-P2-P3-P4</f>
        <v>0</v>
      </c>
      <c r="Q5" s="12"/>
      <c r="R5" s="83">
        <f>R1-R3</f>
        <v>0</v>
      </c>
    </row>
    <row r="6" spans="1:18" s="7" customFormat="1" ht="43.5" customHeight="1" thickTop="1" thickBot="1">
      <c r="A6" s="4"/>
      <c r="B6" s="39" t="s">
        <v>46</v>
      </c>
      <c r="C6" s="39"/>
      <c r="D6" s="13"/>
      <c r="E6" s="13"/>
      <c r="F6" s="9" t="s">
        <v>9</v>
      </c>
      <c r="G6" s="69">
        <v>11.11</v>
      </c>
      <c r="Q6" s="12"/>
    </row>
    <row r="7" spans="1:18" s="7" customFormat="1" ht="27" customHeight="1" thickTop="1" thickBot="1">
      <c r="A7" s="113" t="s">
        <v>27</v>
      </c>
      <c r="B7" s="114"/>
      <c r="C7" s="115"/>
      <c r="D7" s="116" t="s">
        <v>10</v>
      </c>
      <c r="E7" s="117"/>
      <c r="F7" s="117"/>
      <c r="G7" s="70">
        <f t="shared" ref="G7:O7" si="0">SUM(G11:G18)</f>
        <v>0</v>
      </c>
      <c r="H7" s="68">
        <f t="shared" si="0"/>
        <v>0</v>
      </c>
      <c r="I7" s="52">
        <f t="shared" si="0"/>
        <v>0</v>
      </c>
      <c r="J7" s="52">
        <f t="shared" si="0"/>
        <v>55.2</v>
      </c>
      <c r="K7" s="52">
        <f t="shared" si="0"/>
        <v>0</v>
      </c>
      <c r="L7" s="52">
        <f t="shared" si="0"/>
        <v>0</v>
      </c>
      <c r="M7" s="53">
        <f t="shared" si="0"/>
        <v>18.2</v>
      </c>
      <c r="N7" s="51">
        <f t="shared" si="0"/>
        <v>73.400000000000006</v>
      </c>
      <c r="O7" s="54">
        <f t="shared" si="0"/>
        <v>73.400000000000006</v>
      </c>
      <c r="P7" s="12">
        <f>+N7-SUM(H7:M7)</f>
        <v>0</v>
      </c>
    </row>
    <row r="8" spans="1:18" ht="36" customHeight="1" thickTop="1" thickBot="1">
      <c r="A8" s="118"/>
      <c r="B8" s="119" t="s">
        <v>11</v>
      </c>
      <c r="C8" s="119" t="s">
        <v>12</v>
      </c>
      <c r="D8" s="120" t="s">
        <v>23</v>
      </c>
      <c r="E8" s="119" t="s">
        <v>30</v>
      </c>
      <c r="F8" s="122" t="s">
        <v>29</v>
      </c>
      <c r="G8" s="123" t="s">
        <v>13</v>
      </c>
      <c r="H8" s="125" t="s">
        <v>14</v>
      </c>
      <c r="I8" s="126" t="s">
        <v>32</v>
      </c>
      <c r="J8" s="127" t="s">
        <v>34</v>
      </c>
      <c r="K8" s="127" t="s">
        <v>33</v>
      </c>
      <c r="L8" s="128" t="s">
        <v>20</v>
      </c>
      <c r="M8" s="129"/>
      <c r="N8" s="111" t="s">
        <v>15</v>
      </c>
      <c r="O8" s="130" t="s">
        <v>16</v>
      </c>
      <c r="P8" s="103" t="s">
        <v>17</v>
      </c>
      <c r="Q8" s="2"/>
      <c r="R8" s="104" t="s">
        <v>35</v>
      </c>
    </row>
    <row r="9" spans="1:18" ht="36" customHeight="1" thickTop="1" thickBot="1">
      <c r="A9" s="118"/>
      <c r="B9" s="119" t="s">
        <v>11</v>
      </c>
      <c r="C9" s="119"/>
      <c r="D9" s="121"/>
      <c r="E9" s="119"/>
      <c r="F9" s="122"/>
      <c r="G9" s="124"/>
      <c r="H9" s="125" t="s">
        <v>32</v>
      </c>
      <c r="I9" s="126" t="s">
        <v>32</v>
      </c>
      <c r="J9" s="126"/>
      <c r="K9" s="126" t="s">
        <v>31</v>
      </c>
      <c r="L9" s="107" t="s">
        <v>21</v>
      </c>
      <c r="M9" s="109" t="s">
        <v>22</v>
      </c>
      <c r="N9" s="111"/>
      <c r="O9" s="130"/>
      <c r="P9" s="103"/>
      <c r="Q9" s="2"/>
      <c r="R9" s="105"/>
    </row>
    <row r="10" spans="1:18" ht="37.5" customHeight="1" thickTop="1" thickBot="1">
      <c r="A10" s="118"/>
      <c r="B10" s="119"/>
      <c r="C10" s="119"/>
      <c r="D10" s="121"/>
      <c r="E10" s="119"/>
      <c r="F10" s="122"/>
      <c r="G10" s="67" t="s">
        <v>18</v>
      </c>
      <c r="H10" s="125"/>
      <c r="I10" s="126"/>
      <c r="J10" s="126"/>
      <c r="K10" s="126"/>
      <c r="L10" s="108"/>
      <c r="M10" s="110"/>
      <c r="N10" s="111"/>
      <c r="O10" s="130"/>
      <c r="P10" s="103"/>
      <c r="Q10" s="2"/>
      <c r="R10" s="106"/>
    </row>
    <row r="11" spans="1:18" ht="38.25" thickTop="1">
      <c r="A11" s="20">
        <v>1</v>
      </c>
      <c r="B11" s="34">
        <v>42022</v>
      </c>
      <c r="C11" s="100" t="s">
        <v>68</v>
      </c>
      <c r="D11" s="75" t="s">
        <v>69</v>
      </c>
      <c r="E11" s="73" t="s">
        <v>70</v>
      </c>
      <c r="F11" s="73" t="s">
        <v>45</v>
      </c>
      <c r="G11" s="66"/>
      <c r="H11" s="22">
        <f>IF($D$3="si",($G$5/$G$6*G11),IF($D$3="no",G11*$G$4,0))</f>
        <v>0</v>
      </c>
      <c r="I11" s="23"/>
      <c r="J11" s="24">
        <v>55.2</v>
      </c>
      <c r="K11" s="46"/>
      <c r="L11" s="46"/>
      <c r="M11" s="27"/>
      <c r="N11" s="135">
        <f>SUM(H11:M11)</f>
        <v>55.2</v>
      </c>
      <c r="O11" s="29">
        <v>55.2</v>
      </c>
      <c r="P11" s="30"/>
      <c r="Q11" s="2"/>
      <c r="R11" s="47">
        <v>54.47</v>
      </c>
    </row>
    <row r="12" spans="1:18" ht="37.5">
      <c r="A12" s="31">
        <v>2</v>
      </c>
      <c r="B12" s="34">
        <v>42023</v>
      </c>
      <c r="C12" s="100" t="s">
        <v>68</v>
      </c>
      <c r="D12" s="75" t="s">
        <v>71</v>
      </c>
      <c r="E12" s="73" t="s">
        <v>70</v>
      </c>
      <c r="F12" s="73" t="s">
        <v>45</v>
      </c>
      <c r="G12" s="21"/>
      <c r="H12" s="22">
        <f>IF($D$3="si",($G$5/$G$6*G12),IF($D$3="no",G12*$G$4,0))</f>
        <v>0</v>
      </c>
      <c r="I12" s="23"/>
      <c r="J12" s="24"/>
      <c r="K12" s="46"/>
      <c r="L12" s="26"/>
      <c r="M12" s="27">
        <v>18.2</v>
      </c>
      <c r="N12" s="135">
        <f>SUM(H12:M12)</f>
        <v>18.2</v>
      </c>
      <c r="O12" s="32">
        <v>18.2</v>
      </c>
      <c r="P12" s="30"/>
      <c r="Q12" s="2"/>
      <c r="R12" s="47">
        <v>17.96</v>
      </c>
    </row>
    <row r="13" spans="1:18">
      <c r="A13" s="31">
        <v>3</v>
      </c>
      <c r="B13" s="34"/>
      <c r="C13" s="74"/>
      <c r="D13" s="75"/>
      <c r="E13" s="73"/>
      <c r="F13" s="73"/>
      <c r="G13" s="21"/>
      <c r="H13" s="22"/>
      <c r="I13" s="23"/>
      <c r="J13" s="24"/>
      <c r="K13" s="46"/>
      <c r="L13" s="26"/>
      <c r="M13" s="27"/>
      <c r="N13" s="99">
        <f t="shared" ref="N13:N14" si="1">SUM(H13:M13)</f>
        <v>0</v>
      </c>
      <c r="O13" s="32"/>
      <c r="P13" s="30"/>
      <c r="Q13" s="2"/>
      <c r="R13" s="77"/>
    </row>
    <row r="14" spans="1:18">
      <c r="A14" s="31">
        <v>4</v>
      </c>
      <c r="B14" s="34"/>
      <c r="C14" s="74"/>
      <c r="D14" s="75"/>
      <c r="E14" s="73"/>
      <c r="F14" s="73"/>
      <c r="G14" s="21"/>
      <c r="H14" s="22"/>
      <c r="I14" s="23"/>
      <c r="J14" s="24"/>
      <c r="K14" s="46"/>
      <c r="L14" s="26"/>
      <c r="M14" s="27"/>
      <c r="N14" s="99">
        <f t="shared" si="1"/>
        <v>0</v>
      </c>
      <c r="O14" s="32"/>
      <c r="P14" s="30"/>
      <c r="Q14" s="2"/>
      <c r="R14" s="48"/>
    </row>
    <row r="15" spans="1:18">
      <c r="A15" s="31">
        <v>5</v>
      </c>
      <c r="B15" s="33"/>
      <c r="C15" s="74"/>
      <c r="D15" s="79"/>
      <c r="E15" s="79"/>
      <c r="F15" s="80"/>
      <c r="G15" s="21"/>
      <c r="H15" s="22">
        <f t="shared" ref="H15" si="2">IF($D$3="si",($G$5/$G$6*G15),IF($D$3="no",G15*$G$4,0))</f>
        <v>0</v>
      </c>
      <c r="I15" s="23"/>
      <c r="J15" s="24"/>
      <c r="K15" s="46"/>
      <c r="L15" s="26"/>
      <c r="M15" s="27"/>
      <c r="N15" s="99">
        <f>O15</f>
        <v>0</v>
      </c>
      <c r="O15" s="32"/>
      <c r="P15" s="30" t="str">
        <f t="shared" ref="P15" si="3">IF(F15="Milano","X","")</f>
        <v/>
      </c>
      <c r="Q15" s="2"/>
      <c r="R15" s="48"/>
    </row>
    <row r="16" spans="1:18" ht="30" customHeight="1">
      <c r="A16" s="31">
        <v>6</v>
      </c>
      <c r="B16" s="33"/>
      <c r="C16" s="74"/>
      <c r="D16" s="79"/>
      <c r="E16" s="79"/>
      <c r="F16" s="80"/>
      <c r="G16" s="21"/>
      <c r="H16" s="22">
        <f t="shared" ref="H16:H18" si="4">IF($D$3="si",($G$5/$G$6*G16),IF($D$3="no",G16*$G$4,0))</f>
        <v>0</v>
      </c>
      <c r="I16" s="23"/>
      <c r="J16" s="24"/>
      <c r="K16" s="46"/>
      <c r="L16" s="26"/>
      <c r="M16" s="27"/>
      <c r="N16" s="99">
        <f>O16</f>
        <v>0</v>
      </c>
      <c r="O16" s="32"/>
      <c r="P16" s="30" t="str">
        <f t="shared" ref="P16:P18" si="5">IF(F16="Milano","X","")</f>
        <v/>
      </c>
      <c r="Q16" s="2"/>
      <c r="R16" s="48"/>
    </row>
    <row r="17" spans="1:18" ht="30" customHeight="1">
      <c r="A17" s="31">
        <v>7</v>
      </c>
      <c r="B17" s="81"/>
      <c r="C17" s="74"/>
      <c r="D17" s="79"/>
      <c r="E17" s="79"/>
      <c r="F17" s="80"/>
      <c r="G17" s="21"/>
      <c r="H17" s="22">
        <f t="shared" si="4"/>
        <v>0</v>
      </c>
      <c r="I17" s="23"/>
      <c r="J17" s="24"/>
      <c r="K17" s="46"/>
      <c r="L17" s="26"/>
      <c r="M17" s="27"/>
      <c r="N17" s="99">
        <f t="shared" ref="N17:N18" si="6">SUM(H17:M17)</f>
        <v>0</v>
      </c>
      <c r="O17" s="32"/>
      <c r="P17" s="30" t="str">
        <f t="shared" si="5"/>
        <v/>
      </c>
      <c r="Q17" s="2"/>
      <c r="R17" s="48"/>
    </row>
    <row r="18" spans="1:18" ht="30" customHeight="1">
      <c r="A18" s="31">
        <v>8</v>
      </c>
      <c r="B18" s="81"/>
      <c r="C18" s="74"/>
      <c r="D18" s="79"/>
      <c r="E18" s="79"/>
      <c r="F18" s="80"/>
      <c r="G18" s="21"/>
      <c r="H18" s="22">
        <f t="shared" si="4"/>
        <v>0</v>
      </c>
      <c r="I18" s="23"/>
      <c r="J18" s="24"/>
      <c r="K18" s="46"/>
      <c r="L18" s="26"/>
      <c r="M18" s="27"/>
      <c r="N18" s="99">
        <f t="shared" si="6"/>
        <v>0</v>
      </c>
      <c r="O18" s="32"/>
      <c r="P18" s="30" t="str">
        <f t="shared" si="5"/>
        <v/>
      </c>
      <c r="Q18" s="2"/>
      <c r="R18" s="48"/>
    </row>
    <row r="19" spans="1:18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8">
      <c r="A20" s="55"/>
      <c r="B20" s="56"/>
      <c r="C20" s="57"/>
      <c r="D20" s="58"/>
      <c r="E20" s="58"/>
      <c r="F20" s="59"/>
      <c r="G20" s="60"/>
      <c r="H20" s="61"/>
      <c r="I20" s="62"/>
      <c r="J20" s="62"/>
      <c r="K20" s="62"/>
      <c r="L20" s="62"/>
      <c r="M20" s="62"/>
      <c r="N20" s="63"/>
      <c r="O20" s="64"/>
      <c r="P20" s="65"/>
    </row>
    <row r="21" spans="1:18">
      <c r="A21" s="43"/>
      <c r="B21" s="49" t="s">
        <v>36</v>
      </c>
      <c r="C21" s="49"/>
      <c r="D21" s="49"/>
      <c r="E21" s="44"/>
      <c r="F21" s="44"/>
      <c r="G21" s="49" t="s">
        <v>38</v>
      </c>
      <c r="H21" s="49"/>
      <c r="I21" s="49"/>
      <c r="J21" s="44"/>
      <c r="K21" s="44"/>
      <c r="L21" s="49" t="s">
        <v>37</v>
      </c>
      <c r="M21" s="49"/>
      <c r="N21" s="49"/>
      <c r="O21" s="44"/>
      <c r="P21" s="65"/>
    </row>
    <row r="22" spans="1:18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65"/>
    </row>
    <row r="23" spans="1:18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3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M18 J13:L18 I17:I18 H12:H18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7716535433070868" bottom="0.74803149606299213" header="0.31496062992125984" footer="0.31496062992125984"/>
  <pageSetup paperSize="9" scale="3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topLeftCell="D1" zoomScale="60" zoomScaleNormal="60" workbookViewId="0">
      <selection activeCell="R18" sqref="R18"/>
    </sheetView>
  </sheetViews>
  <sheetFormatPr defaultRowHeight="18.75"/>
  <cols>
    <col min="1" max="1" width="6.7109375" style="1" customWidth="1"/>
    <col min="2" max="2" width="29.85546875" style="2" customWidth="1"/>
    <col min="3" max="3" width="31.28515625" style="2" customWidth="1"/>
    <col min="4" max="4" width="43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31" t="s">
        <v>0</v>
      </c>
      <c r="C1" s="131"/>
      <c r="D1" s="132" t="s">
        <v>39</v>
      </c>
      <c r="E1" s="132"/>
      <c r="F1" s="38">
        <v>42005</v>
      </c>
      <c r="G1" s="37" t="s">
        <v>74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92.484999999999985</v>
      </c>
      <c r="Q1" s="3" t="s">
        <v>26</v>
      </c>
      <c r="R1" s="83">
        <f>SUM(R12:R21)</f>
        <v>211.77</v>
      </c>
    </row>
    <row r="2" spans="1:18" s="7" customFormat="1" ht="57.75" customHeight="1">
      <c r="A2" s="4"/>
      <c r="B2" s="133" t="s">
        <v>2</v>
      </c>
      <c r="C2" s="133"/>
      <c r="D2" s="132"/>
      <c r="E2" s="132"/>
      <c r="F2" s="8"/>
      <c r="G2" s="8"/>
      <c r="N2" s="9" t="s">
        <v>3</v>
      </c>
      <c r="O2" s="10"/>
      <c r="P2" s="45">
        <v>2.1</v>
      </c>
      <c r="Q2" s="3" t="s">
        <v>25</v>
      </c>
      <c r="R2" s="83">
        <v>4.6900000000000004</v>
      </c>
    </row>
    <row r="3" spans="1:18" s="7" customFormat="1" ht="35.25" customHeight="1">
      <c r="A3" s="4"/>
      <c r="B3" s="133" t="s">
        <v>24</v>
      </c>
      <c r="C3" s="133"/>
      <c r="D3" s="132" t="s">
        <v>40</v>
      </c>
      <c r="E3" s="132"/>
      <c r="N3" s="9" t="s">
        <v>4</v>
      </c>
      <c r="O3" s="10"/>
      <c r="P3" s="45">
        <f>+O7</f>
        <v>90.384999999999991</v>
      </c>
      <c r="Q3" s="12"/>
      <c r="R3" s="83">
        <f>SUM(R11,R18,R22)</f>
        <v>207.07999999999998</v>
      </c>
    </row>
    <row r="4" spans="1:18" s="7" customFormat="1" ht="35.25" customHeight="1" thickBot="1">
      <c r="A4" s="4"/>
      <c r="D4" s="13"/>
      <c r="E4" s="13"/>
      <c r="F4" s="9" t="s">
        <v>19</v>
      </c>
      <c r="G4" s="50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3"/>
    </row>
    <row r="5" spans="1:18" s="7" customFormat="1" ht="43.5" customHeight="1" thickTop="1" thickBot="1">
      <c r="A5" s="4"/>
      <c r="B5" s="18" t="s">
        <v>6</v>
      </c>
      <c r="C5" s="19"/>
      <c r="D5" s="42">
        <v>12</v>
      </c>
      <c r="E5" s="13"/>
      <c r="F5" s="9" t="s">
        <v>7</v>
      </c>
      <c r="G5" s="50">
        <v>1.1100000000000001</v>
      </c>
      <c r="N5" s="112" t="s">
        <v>8</v>
      </c>
      <c r="O5" s="112"/>
      <c r="P5" s="41">
        <f>P1-P2-P3-P4</f>
        <v>0</v>
      </c>
      <c r="Q5" s="12"/>
      <c r="R5" s="83">
        <f>R1-R2-R3</f>
        <v>0</v>
      </c>
    </row>
    <row r="6" spans="1:18" s="7" customFormat="1" ht="43.5" customHeight="1" thickTop="1" thickBot="1">
      <c r="A6" s="4"/>
      <c r="B6" s="39" t="s">
        <v>48</v>
      </c>
      <c r="C6" s="39"/>
      <c r="D6" s="13"/>
      <c r="E6" s="13"/>
      <c r="F6" s="9" t="s">
        <v>9</v>
      </c>
      <c r="G6" s="69">
        <v>11.11</v>
      </c>
      <c r="Q6" s="12"/>
    </row>
    <row r="7" spans="1:18" s="7" customFormat="1" ht="27" customHeight="1" thickTop="1" thickBot="1">
      <c r="A7" s="113" t="s">
        <v>27</v>
      </c>
      <c r="B7" s="114"/>
      <c r="C7" s="115"/>
      <c r="D7" s="116" t="s">
        <v>10</v>
      </c>
      <c r="E7" s="117"/>
      <c r="F7" s="117"/>
      <c r="G7" s="70">
        <f t="shared" ref="G7:O7" si="0">SUM(G11:G26)</f>
        <v>0</v>
      </c>
      <c r="H7" s="68">
        <f t="shared" si="0"/>
        <v>0</v>
      </c>
      <c r="I7" s="52">
        <f t="shared" si="0"/>
        <v>0</v>
      </c>
      <c r="J7" s="52">
        <f t="shared" si="0"/>
        <v>51.03</v>
      </c>
      <c r="K7" s="52">
        <f t="shared" si="0"/>
        <v>0</v>
      </c>
      <c r="L7" s="52">
        <f t="shared" si="0"/>
        <v>0</v>
      </c>
      <c r="M7" s="53">
        <f t="shared" si="0"/>
        <v>41.454999999999991</v>
      </c>
      <c r="N7" s="51">
        <f t="shared" si="0"/>
        <v>92.484999999999999</v>
      </c>
      <c r="O7" s="54">
        <f t="shared" si="0"/>
        <v>90.384999999999991</v>
      </c>
      <c r="P7" s="12">
        <f>+N7-SUM(H7:M7)</f>
        <v>0</v>
      </c>
    </row>
    <row r="8" spans="1:18" ht="36" customHeight="1" thickTop="1" thickBot="1">
      <c r="A8" s="118"/>
      <c r="B8" s="119" t="s">
        <v>11</v>
      </c>
      <c r="C8" s="119" t="s">
        <v>12</v>
      </c>
      <c r="D8" s="120" t="s">
        <v>23</v>
      </c>
      <c r="E8" s="119" t="s">
        <v>30</v>
      </c>
      <c r="F8" s="122" t="s">
        <v>29</v>
      </c>
      <c r="G8" s="123" t="s">
        <v>13</v>
      </c>
      <c r="H8" s="125" t="s">
        <v>14</v>
      </c>
      <c r="I8" s="126" t="s">
        <v>32</v>
      </c>
      <c r="J8" s="127" t="s">
        <v>34</v>
      </c>
      <c r="K8" s="127" t="s">
        <v>33</v>
      </c>
      <c r="L8" s="128" t="s">
        <v>20</v>
      </c>
      <c r="M8" s="129"/>
      <c r="N8" s="111" t="s">
        <v>15</v>
      </c>
      <c r="O8" s="130" t="s">
        <v>16</v>
      </c>
      <c r="P8" s="103" t="s">
        <v>17</v>
      </c>
      <c r="Q8" s="2"/>
      <c r="R8" s="104" t="s">
        <v>35</v>
      </c>
    </row>
    <row r="9" spans="1:18" ht="36" customHeight="1" thickTop="1" thickBot="1">
      <c r="A9" s="118"/>
      <c r="B9" s="119" t="s">
        <v>11</v>
      </c>
      <c r="C9" s="119"/>
      <c r="D9" s="121"/>
      <c r="E9" s="119"/>
      <c r="F9" s="122"/>
      <c r="G9" s="124"/>
      <c r="H9" s="125" t="s">
        <v>32</v>
      </c>
      <c r="I9" s="126" t="s">
        <v>32</v>
      </c>
      <c r="J9" s="126"/>
      <c r="K9" s="126" t="s">
        <v>31</v>
      </c>
      <c r="L9" s="107" t="s">
        <v>21</v>
      </c>
      <c r="M9" s="109" t="s">
        <v>22</v>
      </c>
      <c r="N9" s="111"/>
      <c r="O9" s="130"/>
      <c r="P9" s="103"/>
      <c r="Q9" s="2"/>
      <c r="R9" s="105"/>
    </row>
    <row r="10" spans="1:18" ht="37.5" customHeight="1" thickTop="1" thickBot="1">
      <c r="A10" s="118"/>
      <c r="B10" s="119"/>
      <c r="C10" s="119"/>
      <c r="D10" s="121"/>
      <c r="E10" s="119"/>
      <c r="F10" s="122"/>
      <c r="G10" s="67" t="s">
        <v>18</v>
      </c>
      <c r="H10" s="125"/>
      <c r="I10" s="126"/>
      <c r="J10" s="126"/>
      <c r="K10" s="126"/>
      <c r="L10" s="108"/>
      <c r="M10" s="110"/>
      <c r="N10" s="111"/>
      <c r="O10" s="130"/>
      <c r="P10" s="103"/>
      <c r="Q10" s="2"/>
      <c r="R10" s="106"/>
    </row>
    <row r="11" spans="1:18" ht="30" customHeight="1" thickTop="1">
      <c r="A11" s="20">
        <v>1</v>
      </c>
      <c r="B11" s="34">
        <v>42025</v>
      </c>
      <c r="C11" s="74" t="s">
        <v>60</v>
      </c>
      <c r="D11" s="75" t="s">
        <v>83</v>
      </c>
      <c r="E11" s="73" t="s">
        <v>49</v>
      </c>
      <c r="F11" s="73" t="s">
        <v>47</v>
      </c>
      <c r="G11" s="21"/>
      <c r="H11" s="22">
        <f>IF($D$3="si",($G$5/$G$6*G11),IF($D$3="no",G11*$G$4,0))</f>
        <v>0</v>
      </c>
      <c r="I11" s="23"/>
      <c r="J11" s="24"/>
      <c r="K11" s="46"/>
      <c r="L11" s="26"/>
      <c r="M11" s="27"/>
      <c r="N11" s="136">
        <f>SUM(H11:M11)</f>
        <v>0</v>
      </c>
      <c r="O11" s="32">
        <v>100</v>
      </c>
      <c r="P11" s="30"/>
      <c r="Q11" s="2"/>
      <c r="R11" s="47">
        <v>227.78</v>
      </c>
    </row>
    <row r="12" spans="1:18" ht="47.25" customHeight="1">
      <c r="A12" s="31">
        <v>2</v>
      </c>
      <c r="B12" s="34">
        <v>42025</v>
      </c>
      <c r="C12" s="74" t="s">
        <v>60</v>
      </c>
      <c r="D12" s="75" t="s">
        <v>75</v>
      </c>
      <c r="E12" s="73" t="s">
        <v>49</v>
      </c>
      <c r="F12" s="73" t="s">
        <v>47</v>
      </c>
      <c r="G12" s="21"/>
      <c r="H12" s="22">
        <f t="shared" ref="H12:H23" si="1">IF($D$3="si",($G$5/$G$6*G12),IF($D$3="no",G12*$G$4,0))</f>
        <v>0</v>
      </c>
      <c r="I12" s="23"/>
      <c r="J12" s="24">
        <v>8</v>
      </c>
      <c r="K12" s="46"/>
      <c r="L12" s="26"/>
      <c r="M12" s="27"/>
      <c r="N12" s="136">
        <f t="shared" ref="N12:N22" si="2">SUM(H12:M12)</f>
        <v>8</v>
      </c>
      <c r="O12" s="32"/>
      <c r="P12" s="92" t="str">
        <f t="shared" ref="P12:P23" si="3">IF(F12="Milano","X","")</f>
        <v/>
      </c>
      <c r="Q12" s="93"/>
      <c r="R12" s="77">
        <v>18.16</v>
      </c>
    </row>
    <row r="13" spans="1:18" ht="39.75" customHeight="1">
      <c r="A13" s="20">
        <v>3</v>
      </c>
      <c r="B13" s="34">
        <v>42025</v>
      </c>
      <c r="C13" s="74" t="s">
        <v>60</v>
      </c>
      <c r="D13" s="75" t="s">
        <v>76</v>
      </c>
      <c r="E13" s="73" t="s">
        <v>49</v>
      </c>
      <c r="F13" s="73" t="s">
        <v>47</v>
      </c>
      <c r="G13" s="21"/>
      <c r="H13" s="22">
        <f t="shared" si="1"/>
        <v>0</v>
      </c>
      <c r="I13" s="23"/>
      <c r="J13" s="24">
        <v>10</v>
      </c>
      <c r="K13" s="46"/>
      <c r="L13" s="26"/>
      <c r="M13" s="27"/>
      <c r="N13" s="136">
        <f t="shared" si="2"/>
        <v>10</v>
      </c>
      <c r="O13" s="32"/>
      <c r="P13" s="30" t="str">
        <f t="shared" si="3"/>
        <v/>
      </c>
      <c r="Q13" s="2"/>
      <c r="R13" s="48">
        <v>22.85</v>
      </c>
    </row>
    <row r="14" spans="1:18" ht="30" customHeight="1">
      <c r="A14" s="31">
        <v>4</v>
      </c>
      <c r="B14" s="34">
        <v>42025</v>
      </c>
      <c r="C14" s="74" t="s">
        <v>60</v>
      </c>
      <c r="D14" s="75" t="s">
        <v>43</v>
      </c>
      <c r="E14" s="73" t="s">
        <v>49</v>
      </c>
      <c r="F14" s="73" t="s">
        <v>47</v>
      </c>
      <c r="G14" s="21"/>
      <c r="H14" s="22">
        <f t="shared" si="1"/>
        <v>0</v>
      </c>
      <c r="I14" s="23"/>
      <c r="J14" s="24"/>
      <c r="K14" s="46"/>
      <c r="L14" s="26"/>
      <c r="M14" s="27">
        <v>8.6999999999999993</v>
      </c>
      <c r="N14" s="136">
        <f t="shared" si="2"/>
        <v>8.6999999999999993</v>
      </c>
      <c r="O14" s="32"/>
      <c r="P14" s="30" t="str">
        <f t="shared" si="3"/>
        <v/>
      </c>
      <c r="Q14" s="2"/>
      <c r="R14" s="94">
        <v>19.940000000000001</v>
      </c>
    </row>
    <row r="15" spans="1:18" ht="37.5" customHeight="1">
      <c r="A15" s="20">
        <v>5</v>
      </c>
      <c r="B15" s="34">
        <v>42025</v>
      </c>
      <c r="C15" s="74" t="s">
        <v>60</v>
      </c>
      <c r="D15" s="75" t="s">
        <v>77</v>
      </c>
      <c r="E15" s="73" t="s">
        <v>49</v>
      </c>
      <c r="F15" s="73" t="s">
        <v>47</v>
      </c>
      <c r="G15" s="21"/>
      <c r="H15" s="22">
        <f t="shared" si="1"/>
        <v>0</v>
      </c>
      <c r="I15" s="23"/>
      <c r="J15" s="24">
        <v>10</v>
      </c>
      <c r="K15" s="46"/>
      <c r="L15" s="26"/>
      <c r="M15" s="27"/>
      <c r="N15" s="136">
        <f t="shared" si="2"/>
        <v>10</v>
      </c>
      <c r="O15" s="32"/>
      <c r="P15" s="30" t="str">
        <f t="shared" si="3"/>
        <v/>
      </c>
      <c r="Q15" s="2"/>
      <c r="R15" s="48">
        <v>22.85</v>
      </c>
    </row>
    <row r="16" spans="1:18" ht="30" customHeight="1">
      <c r="A16" s="31">
        <v>6</v>
      </c>
      <c r="B16" s="34">
        <v>42025</v>
      </c>
      <c r="C16" s="74" t="s">
        <v>60</v>
      </c>
      <c r="D16" s="75" t="s">
        <v>78</v>
      </c>
      <c r="E16" s="73" t="s">
        <v>49</v>
      </c>
      <c r="F16" s="73" t="s">
        <v>47</v>
      </c>
      <c r="G16" s="21"/>
      <c r="H16" s="22">
        <f t="shared" si="1"/>
        <v>0</v>
      </c>
      <c r="I16" s="23"/>
      <c r="J16" s="24"/>
      <c r="K16" s="46"/>
      <c r="L16" s="26"/>
      <c r="M16" s="27">
        <v>6.27</v>
      </c>
      <c r="N16" s="136">
        <f t="shared" si="2"/>
        <v>6.27</v>
      </c>
      <c r="O16" s="32"/>
      <c r="P16" s="30" t="str">
        <f t="shared" si="3"/>
        <v/>
      </c>
      <c r="Q16" s="2"/>
      <c r="R16" s="48">
        <v>14.51</v>
      </c>
    </row>
    <row r="17" spans="1:18" ht="50.25" customHeight="1">
      <c r="A17" s="20">
        <v>7</v>
      </c>
      <c r="B17" s="34">
        <v>42025</v>
      </c>
      <c r="C17" s="74" t="s">
        <v>60</v>
      </c>
      <c r="D17" s="75" t="s">
        <v>79</v>
      </c>
      <c r="E17" s="73" t="s">
        <v>49</v>
      </c>
      <c r="F17" s="73" t="s">
        <v>47</v>
      </c>
      <c r="G17" s="21"/>
      <c r="H17" s="22">
        <f t="shared" si="1"/>
        <v>0</v>
      </c>
      <c r="I17" s="23"/>
      <c r="J17" s="24">
        <v>10</v>
      </c>
      <c r="K17" s="46"/>
      <c r="L17" s="26"/>
      <c r="M17" s="27"/>
      <c r="N17" s="136">
        <f t="shared" si="2"/>
        <v>10</v>
      </c>
      <c r="O17" s="32"/>
      <c r="P17" s="30" t="str">
        <f t="shared" si="3"/>
        <v/>
      </c>
      <c r="Q17" s="2"/>
      <c r="R17" s="48">
        <v>22.85</v>
      </c>
    </row>
    <row r="18" spans="1:18" ht="30" customHeight="1">
      <c r="A18" s="31">
        <v>8</v>
      </c>
      <c r="B18" s="34">
        <v>42025</v>
      </c>
      <c r="C18" s="74" t="s">
        <v>60</v>
      </c>
      <c r="D18" s="75" t="s">
        <v>50</v>
      </c>
      <c r="E18" s="73" t="s">
        <v>49</v>
      </c>
      <c r="F18" s="73" t="s">
        <v>47</v>
      </c>
      <c r="G18" s="21"/>
      <c r="H18" s="22">
        <f t="shared" si="1"/>
        <v>0</v>
      </c>
      <c r="I18" s="23"/>
      <c r="J18" s="24"/>
      <c r="K18" s="46"/>
      <c r="L18" s="26"/>
      <c r="M18" s="97">
        <v>18.285</v>
      </c>
      <c r="N18" s="137">
        <f t="shared" si="2"/>
        <v>18.285</v>
      </c>
      <c r="O18" s="96">
        <v>18.285</v>
      </c>
      <c r="P18" s="30" t="str">
        <f t="shared" si="3"/>
        <v/>
      </c>
      <c r="Q18" s="2"/>
      <c r="R18" s="94">
        <v>41.66</v>
      </c>
    </row>
    <row r="19" spans="1:18" ht="30" customHeight="1">
      <c r="A19" s="20">
        <v>9</v>
      </c>
      <c r="B19" s="34">
        <v>42025</v>
      </c>
      <c r="C19" s="74" t="s">
        <v>60</v>
      </c>
      <c r="D19" s="75" t="s">
        <v>71</v>
      </c>
      <c r="E19" s="73" t="s">
        <v>49</v>
      </c>
      <c r="F19" s="73" t="s">
        <v>47</v>
      </c>
      <c r="G19" s="21"/>
      <c r="H19" s="22">
        <f t="shared" si="1"/>
        <v>0</v>
      </c>
      <c r="I19" s="23"/>
      <c r="J19" s="24"/>
      <c r="K19" s="46"/>
      <c r="L19" s="26"/>
      <c r="M19" s="27">
        <v>7.3</v>
      </c>
      <c r="N19" s="136">
        <f t="shared" si="2"/>
        <v>7.3</v>
      </c>
      <c r="O19" s="32"/>
      <c r="P19" s="30" t="str">
        <f t="shared" si="3"/>
        <v/>
      </c>
      <c r="Q19" s="2"/>
      <c r="R19" s="48">
        <v>16.82</v>
      </c>
    </row>
    <row r="20" spans="1:18" ht="43.5" customHeight="1">
      <c r="A20" s="31">
        <v>10</v>
      </c>
      <c r="B20" s="34">
        <v>42025</v>
      </c>
      <c r="C20" s="74" t="s">
        <v>60</v>
      </c>
      <c r="D20" s="75" t="s">
        <v>80</v>
      </c>
      <c r="E20" s="73" t="s">
        <v>49</v>
      </c>
      <c r="F20" s="73" t="s">
        <v>47</v>
      </c>
      <c r="G20" s="21"/>
      <c r="H20" s="22">
        <f t="shared" si="1"/>
        <v>0</v>
      </c>
      <c r="I20" s="23"/>
      <c r="J20" s="25">
        <v>13.03</v>
      </c>
      <c r="K20" s="26"/>
      <c r="L20" s="26"/>
      <c r="M20" s="27"/>
      <c r="N20" s="136">
        <f t="shared" si="2"/>
        <v>13.03</v>
      </c>
      <c r="O20" s="32"/>
      <c r="P20" s="30" t="str">
        <f t="shared" si="3"/>
        <v/>
      </c>
      <c r="Q20" s="2"/>
      <c r="R20" s="48">
        <v>29.62</v>
      </c>
    </row>
    <row r="21" spans="1:18" ht="30" customHeight="1">
      <c r="A21" s="20">
        <v>11</v>
      </c>
      <c r="B21" s="34">
        <v>42025</v>
      </c>
      <c r="C21" s="74" t="s">
        <v>60</v>
      </c>
      <c r="D21" s="75" t="s">
        <v>81</v>
      </c>
      <c r="E21" s="73" t="s">
        <v>49</v>
      </c>
      <c r="F21" s="73" t="s">
        <v>47</v>
      </c>
      <c r="G21" s="21"/>
      <c r="H21" s="22">
        <f t="shared" si="1"/>
        <v>0</v>
      </c>
      <c r="I21" s="24"/>
      <c r="J21" s="24"/>
      <c r="K21" s="46"/>
      <c r="L21" s="26"/>
      <c r="M21" s="27">
        <v>0.9</v>
      </c>
      <c r="N21" s="136">
        <f t="shared" si="2"/>
        <v>0.9</v>
      </c>
      <c r="O21" s="32"/>
      <c r="P21" s="30" t="str">
        <f t="shared" si="3"/>
        <v/>
      </c>
      <c r="Q21" s="2"/>
      <c r="R21" s="48">
        <v>2.5099999999999998</v>
      </c>
    </row>
    <row r="22" spans="1:18" ht="30" customHeight="1">
      <c r="A22" s="31">
        <v>12</v>
      </c>
      <c r="B22" s="84">
        <v>42030</v>
      </c>
      <c r="C22" s="85" t="s">
        <v>60</v>
      </c>
      <c r="D22" s="138" t="s">
        <v>82</v>
      </c>
      <c r="E22" s="139" t="s">
        <v>53</v>
      </c>
      <c r="F22" s="86" t="s">
        <v>47</v>
      </c>
      <c r="G22" s="87"/>
      <c r="H22" s="88">
        <f t="shared" si="1"/>
        <v>0</v>
      </c>
      <c r="I22" s="101"/>
      <c r="J22" s="102"/>
      <c r="K22" s="89"/>
      <c r="L22" s="89"/>
      <c r="M22" s="90"/>
      <c r="N22" s="140">
        <f t="shared" si="2"/>
        <v>0</v>
      </c>
      <c r="O22" s="91">
        <v>-27.9</v>
      </c>
      <c r="P22" s="92" t="str">
        <f t="shared" si="3"/>
        <v/>
      </c>
      <c r="Q22" s="93"/>
      <c r="R22" s="141">
        <v>-62.36</v>
      </c>
    </row>
    <row r="23" spans="1:18" ht="30" customHeight="1">
      <c r="A23" s="20">
        <v>13</v>
      </c>
      <c r="B23" s="34"/>
      <c r="C23" s="74"/>
      <c r="D23" s="79"/>
      <c r="E23" s="79"/>
      <c r="F23" s="80"/>
      <c r="G23" s="21"/>
      <c r="H23" s="22">
        <f t="shared" si="1"/>
        <v>0</v>
      </c>
      <c r="I23" s="23"/>
      <c r="J23" s="24"/>
      <c r="K23" s="46"/>
      <c r="L23" s="26"/>
      <c r="M23" s="27"/>
      <c r="N23" s="98">
        <f>O23</f>
        <v>0</v>
      </c>
      <c r="O23" s="32"/>
      <c r="P23" s="30" t="str">
        <f t="shared" si="3"/>
        <v/>
      </c>
      <c r="Q23" s="2"/>
      <c r="R23" s="48"/>
    </row>
    <row r="24" spans="1:18" ht="30" customHeight="1">
      <c r="A24" s="31">
        <v>14</v>
      </c>
      <c r="B24" s="34"/>
      <c r="C24" s="74"/>
      <c r="D24" s="79"/>
      <c r="E24" s="79"/>
      <c r="F24" s="80"/>
      <c r="G24" s="21"/>
      <c r="H24" s="22">
        <f t="shared" ref="H23:H25" si="4">IF($D$3="si",($G$5/$G$6*G24),IF($D$3="no",G24*$G$4,0))</f>
        <v>0</v>
      </c>
      <c r="I24" s="23"/>
      <c r="J24" s="24"/>
      <c r="K24" s="46"/>
      <c r="L24" s="26"/>
      <c r="M24" s="27"/>
      <c r="N24" s="98">
        <f>O24</f>
        <v>0</v>
      </c>
      <c r="O24" s="32"/>
      <c r="P24" s="30" t="str">
        <f t="shared" ref="P23:P25" si="5">IF(F24="Milano","X","")</f>
        <v/>
      </c>
      <c r="Q24" s="2"/>
      <c r="R24" s="48"/>
    </row>
    <row r="25" spans="1:18" ht="30" customHeight="1">
      <c r="A25" s="20">
        <v>15</v>
      </c>
      <c r="B25" s="81"/>
      <c r="C25" s="74"/>
      <c r="D25" s="79"/>
      <c r="E25" s="79"/>
      <c r="F25" s="80"/>
      <c r="G25" s="21"/>
      <c r="H25" s="22">
        <f t="shared" si="4"/>
        <v>0</v>
      </c>
      <c r="I25" s="23"/>
      <c r="J25" s="24"/>
      <c r="K25" s="46"/>
      <c r="L25" s="26"/>
      <c r="M25" s="27"/>
      <c r="N25" s="98">
        <f t="shared" ref="N25" si="6">SUM(H25:M25)</f>
        <v>0</v>
      </c>
      <c r="O25" s="32"/>
      <c r="P25" s="30" t="str">
        <f t="shared" si="5"/>
        <v/>
      </c>
      <c r="Q25" s="2"/>
      <c r="R25" s="48"/>
    </row>
    <row r="26" spans="1:18" ht="30" customHeight="1">
      <c r="A26" s="31">
        <v>16</v>
      </c>
      <c r="B26" s="81"/>
      <c r="C26" s="74"/>
      <c r="D26" s="79"/>
      <c r="E26" s="79"/>
      <c r="F26" s="80"/>
      <c r="G26" s="21"/>
      <c r="H26" s="22">
        <f t="shared" ref="H15:H26" si="7">IF($D$3="si",($G$5/$G$6*G26),IF($D$3="no",G26*$G$4,0))</f>
        <v>0</v>
      </c>
      <c r="I26" s="23"/>
      <c r="J26" s="24"/>
      <c r="K26" s="46"/>
      <c r="L26" s="26"/>
      <c r="M26" s="27"/>
      <c r="N26" s="98">
        <f t="shared" ref="N15:N26" si="8">SUM(H26:M26)</f>
        <v>0</v>
      </c>
      <c r="O26" s="32"/>
      <c r="P26" s="30" t="str">
        <f t="shared" ref="P15:P26" si="9">IF(F26="Milano","X","")</f>
        <v/>
      </c>
      <c r="Q26" s="2"/>
      <c r="R26" s="48"/>
    </row>
    <row r="27" spans="1:18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8">
      <c r="A28" s="55"/>
      <c r="B28" s="56"/>
      <c r="C28" s="57"/>
      <c r="D28" s="58"/>
      <c r="E28" s="58"/>
      <c r="F28" s="59"/>
      <c r="G28" s="60"/>
      <c r="H28" s="61"/>
      <c r="I28" s="62"/>
      <c r="J28" s="62"/>
      <c r="K28" s="62"/>
      <c r="L28" s="62"/>
      <c r="M28" s="62"/>
      <c r="N28" s="63"/>
      <c r="O28" s="64"/>
      <c r="P28" s="65"/>
    </row>
    <row r="29" spans="1:18">
      <c r="A29" s="43"/>
      <c r="B29" s="49" t="s">
        <v>36</v>
      </c>
      <c r="C29" s="49"/>
      <c r="D29" s="49"/>
      <c r="E29" s="44"/>
      <c r="F29" s="44"/>
      <c r="G29" s="49" t="s">
        <v>38</v>
      </c>
      <c r="H29" s="49"/>
      <c r="I29" s="49"/>
      <c r="J29" s="44"/>
      <c r="K29" s="44"/>
      <c r="L29" s="49" t="s">
        <v>37</v>
      </c>
      <c r="M29" s="49"/>
      <c r="N29" s="49"/>
      <c r="O29" s="44"/>
      <c r="P29" s="65"/>
    </row>
    <row r="30" spans="1:18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65"/>
    </row>
    <row r="31" spans="1:18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8">
      <formula1>1</formula1>
      <formula2>0</formula2>
    </dataValidation>
    <dataValidation type="date" operator="greaterThanOrEqual" showErrorMessage="1" errorTitle="Data" error="Inserire una data superiore al 1/11/2000" sqref="B28 B22">
      <formula1>36831</formula1>
      <formula2>0</formula2>
    </dataValidation>
    <dataValidation type="textLength" operator="greaterThan" sqref="F28">
      <formula1>1</formula1>
      <formula2>0</formula2>
    </dataValidation>
    <dataValidation type="textLength" operator="greaterThan" allowBlank="1" showErrorMessage="1" sqref="D28:E28 D22:E22">
      <formula1>1</formula1>
      <formula2>0</formula2>
    </dataValidation>
    <dataValidation type="whole" operator="greaterThanOrEqual" allowBlank="1" showErrorMessage="1" errorTitle="Valore" error="Inserire un numero maggiore o uguale a 0 (zero)!" sqref="N28 N11:N26">
      <formula1>0</formula1>
      <formula2>0</formula2>
    </dataValidation>
    <dataValidation type="decimal" operator="greaterThanOrEqual" allowBlank="1" showErrorMessage="1" errorTitle="Valore" error="Inserire un numero maggiore o uguale a 0 (zero)!" sqref="H28:M28 M26 I25:I26 J23:L26 H11:H26 M17:M21 J12:L21 I16:I21 J11:M11 I22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7716535433070868" bottom="0.74803149606299213" header="0.31496062992125984" footer="0.31496062992125984"/>
  <pageSetup paperSize="9" scale="29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topLeftCell="D1" zoomScale="60" zoomScaleNormal="60" workbookViewId="0">
      <selection activeCell="R11" sqref="R11"/>
    </sheetView>
  </sheetViews>
  <sheetFormatPr defaultRowHeight="18.75"/>
  <cols>
    <col min="1" max="1" width="6.7109375" style="1" customWidth="1"/>
    <col min="2" max="2" width="29.8554687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31" t="s">
        <v>0</v>
      </c>
      <c r="C1" s="131"/>
      <c r="D1" s="132" t="s">
        <v>39</v>
      </c>
      <c r="E1" s="132"/>
      <c r="F1" s="38">
        <v>42005</v>
      </c>
      <c r="G1" s="37" t="s">
        <v>84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192.17000000000002</v>
      </c>
      <c r="Q1" s="3" t="s">
        <v>26</v>
      </c>
      <c r="R1" s="83">
        <f>SUM(R11:R18)</f>
        <v>165.61</v>
      </c>
    </row>
    <row r="2" spans="1:18" s="7" customFormat="1" ht="57.75" customHeight="1">
      <c r="A2" s="4"/>
      <c r="B2" s="133" t="s">
        <v>2</v>
      </c>
      <c r="C2" s="133"/>
      <c r="D2" s="132"/>
      <c r="E2" s="132"/>
      <c r="F2" s="8"/>
      <c r="G2" s="8"/>
      <c r="N2" s="9" t="s">
        <v>3</v>
      </c>
      <c r="O2" s="10"/>
      <c r="P2" s="11"/>
      <c r="Q2" s="3" t="s">
        <v>25</v>
      </c>
      <c r="R2" s="83"/>
    </row>
    <row r="3" spans="1:18" s="7" customFormat="1" ht="35.25" customHeight="1">
      <c r="A3" s="4"/>
      <c r="B3" s="133" t="s">
        <v>24</v>
      </c>
      <c r="C3" s="133"/>
      <c r="D3" s="132" t="s">
        <v>40</v>
      </c>
      <c r="E3" s="132"/>
      <c r="N3" s="9" t="s">
        <v>4</v>
      </c>
      <c r="O3" s="10"/>
      <c r="P3" s="45">
        <f>+O7</f>
        <v>192.17000000000002</v>
      </c>
      <c r="Q3" s="12"/>
      <c r="R3" s="83">
        <f>SUM(R11:R18)</f>
        <v>165.61</v>
      </c>
    </row>
    <row r="4" spans="1:18" s="7" customFormat="1" ht="35.25" customHeight="1" thickBot="1">
      <c r="A4" s="4"/>
      <c r="D4" s="13"/>
      <c r="E4" s="13"/>
      <c r="F4" s="9" t="s">
        <v>19</v>
      </c>
      <c r="G4" s="50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83"/>
    </row>
    <row r="5" spans="1:18" s="7" customFormat="1" ht="43.5" customHeight="1" thickTop="1" thickBot="1">
      <c r="A5" s="4"/>
      <c r="B5" s="18" t="s">
        <v>6</v>
      </c>
      <c r="C5" s="19"/>
      <c r="D5" s="42">
        <v>2</v>
      </c>
      <c r="E5" s="13"/>
      <c r="F5" s="9" t="s">
        <v>7</v>
      </c>
      <c r="G5" s="50">
        <v>1.1100000000000001</v>
      </c>
      <c r="N5" s="112" t="s">
        <v>8</v>
      </c>
      <c r="O5" s="112"/>
      <c r="P5" s="41">
        <f>P1-P2-P3-P4</f>
        <v>0</v>
      </c>
      <c r="Q5" s="12"/>
      <c r="R5" s="83">
        <f>R1-R3</f>
        <v>0</v>
      </c>
    </row>
    <row r="6" spans="1:18" s="7" customFormat="1" ht="43.5" customHeight="1" thickTop="1" thickBot="1">
      <c r="A6" s="4"/>
      <c r="B6" s="39" t="s">
        <v>85</v>
      </c>
      <c r="C6" s="39"/>
      <c r="D6" s="13"/>
      <c r="E6" s="13"/>
      <c r="F6" s="9" t="s">
        <v>9</v>
      </c>
      <c r="G6" s="69">
        <v>11.11</v>
      </c>
      <c r="Q6" s="12"/>
    </row>
    <row r="7" spans="1:18" s="7" customFormat="1" ht="27" customHeight="1" thickTop="1" thickBot="1">
      <c r="A7" s="113" t="s">
        <v>27</v>
      </c>
      <c r="B7" s="114"/>
      <c r="C7" s="115"/>
      <c r="D7" s="116" t="s">
        <v>10</v>
      </c>
      <c r="E7" s="117"/>
      <c r="F7" s="117"/>
      <c r="G7" s="70">
        <f>SUM(G11:G18)</f>
        <v>0</v>
      </c>
      <c r="H7" s="68">
        <f>SUM(H11:H18)</f>
        <v>0</v>
      </c>
      <c r="I7" s="52">
        <f>SUM(I11:I18)</f>
        <v>0</v>
      </c>
      <c r="J7" s="52">
        <f>SUM(J11:J18)</f>
        <v>0</v>
      </c>
      <c r="K7" s="52">
        <f>SUM(K11:K18)</f>
        <v>0</v>
      </c>
      <c r="L7" s="52">
        <f>SUM(L11:L18)</f>
        <v>87.17</v>
      </c>
      <c r="M7" s="53">
        <f>SUM(M11:M18)</f>
        <v>105</v>
      </c>
      <c r="N7" s="51">
        <f>SUM(N11:N18)</f>
        <v>192.17000000000002</v>
      </c>
      <c r="O7" s="54">
        <f>SUM(O11:O18)</f>
        <v>192.17000000000002</v>
      </c>
      <c r="P7" s="12">
        <f>+N7-SUM(H7:M7)</f>
        <v>0</v>
      </c>
    </row>
    <row r="8" spans="1:18" ht="36" customHeight="1" thickTop="1" thickBot="1">
      <c r="A8" s="118"/>
      <c r="B8" s="119" t="s">
        <v>11</v>
      </c>
      <c r="C8" s="119" t="s">
        <v>12</v>
      </c>
      <c r="D8" s="120" t="s">
        <v>23</v>
      </c>
      <c r="E8" s="119" t="s">
        <v>30</v>
      </c>
      <c r="F8" s="122" t="s">
        <v>29</v>
      </c>
      <c r="G8" s="123" t="s">
        <v>13</v>
      </c>
      <c r="H8" s="125" t="s">
        <v>14</v>
      </c>
      <c r="I8" s="126" t="s">
        <v>32</v>
      </c>
      <c r="J8" s="127" t="s">
        <v>34</v>
      </c>
      <c r="K8" s="127" t="s">
        <v>33</v>
      </c>
      <c r="L8" s="128" t="s">
        <v>20</v>
      </c>
      <c r="M8" s="129"/>
      <c r="N8" s="111" t="s">
        <v>15</v>
      </c>
      <c r="O8" s="130" t="s">
        <v>16</v>
      </c>
      <c r="P8" s="103" t="s">
        <v>17</v>
      </c>
      <c r="Q8" s="2"/>
      <c r="R8" s="104" t="s">
        <v>35</v>
      </c>
    </row>
    <row r="9" spans="1:18" ht="36" customHeight="1" thickTop="1" thickBot="1">
      <c r="A9" s="118"/>
      <c r="B9" s="119" t="s">
        <v>11</v>
      </c>
      <c r="C9" s="119"/>
      <c r="D9" s="121"/>
      <c r="E9" s="119"/>
      <c r="F9" s="122"/>
      <c r="G9" s="124"/>
      <c r="H9" s="125" t="s">
        <v>32</v>
      </c>
      <c r="I9" s="126" t="s">
        <v>32</v>
      </c>
      <c r="J9" s="126"/>
      <c r="K9" s="126" t="s">
        <v>31</v>
      </c>
      <c r="L9" s="107" t="s">
        <v>21</v>
      </c>
      <c r="M9" s="109" t="s">
        <v>22</v>
      </c>
      <c r="N9" s="111"/>
      <c r="O9" s="130"/>
      <c r="P9" s="103"/>
      <c r="Q9" s="2"/>
      <c r="R9" s="105"/>
    </row>
    <row r="10" spans="1:18" ht="37.5" customHeight="1" thickTop="1" thickBot="1">
      <c r="A10" s="118"/>
      <c r="B10" s="119"/>
      <c r="C10" s="119"/>
      <c r="D10" s="121"/>
      <c r="E10" s="119"/>
      <c r="F10" s="122"/>
      <c r="G10" s="67" t="s">
        <v>18</v>
      </c>
      <c r="H10" s="125"/>
      <c r="I10" s="126"/>
      <c r="J10" s="126"/>
      <c r="K10" s="126"/>
      <c r="L10" s="108"/>
      <c r="M10" s="110"/>
      <c r="N10" s="111"/>
      <c r="O10" s="130"/>
      <c r="P10" s="103"/>
      <c r="Q10" s="2"/>
      <c r="R10" s="106"/>
    </row>
    <row r="11" spans="1:18" ht="48.75" customHeight="1" thickTop="1">
      <c r="A11" s="20">
        <v>1</v>
      </c>
      <c r="B11" s="34">
        <v>42018</v>
      </c>
      <c r="C11" s="74" t="s">
        <v>51</v>
      </c>
      <c r="D11" s="75" t="s">
        <v>86</v>
      </c>
      <c r="E11" s="73" t="s">
        <v>87</v>
      </c>
      <c r="F11" s="73" t="s">
        <v>88</v>
      </c>
      <c r="G11" s="66"/>
      <c r="H11" s="22">
        <f>IF($D$3="si",($G$5/$G$6*G11),IF($D$3="no",G11*$G$4,0))</f>
        <v>0</v>
      </c>
      <c r="I11" s="23"/>
      <c r="J11" s="24"/>
      <c r="K11" s="46"/>
      <c r="L11" s="46"/>
      <c r="M11" s="27">
        <v>105</v>
      </c>
      <c r="N11" s="142">
        <f>SUM(H11:M11)</f>
        <v>105</v>
      </c>
      <c r="O11" s="29">
        <v>105</v>
      </c>
      <c r="P11" s="30"/>
      <c r="Q11" s="2"/>
      <c r="R11" s="47">
        <v>76.069999999999993</v>
      </c>
    </row>
    <row r="12" spans="1:18" ht="48.75" customHeight="1">
      <c r="A12" s="31">
        <v>2</v>
      </c>
      <c r="B12" s="34">
        <v>42020</v>
      </c>
      <c r="C12" s="74" t="s">
        <v>51</v>
      </c>
      <c r="D12" s="75" t="s">
        <v>89</v>
      </c>
      <c r="E12" s="73" t="s">
        <v>87</v>
      </c>
      <c r="F12" s="73" t="s">
        <v>88</v>
      </c>
      <c r="G12" s="21"/>
      <c r="H12" s="22">
        <f>IF($D$3="si",($G$5/$G$6*G12),IF($D$3="no",G12*$G$4,0))</f>
        <v>0</v>
      </c>
      <c r="I12" s="23"/>
      <c r="J12" s="24"/>
      <c r="K12" s="46"/>
      <c r="L12" s="26">
        <v>87.17</v>
      </c>
      <c r="M12" s="27"/>
      <c r="N12" s="142">
        <f>SUM(H12:M12)</f>
        <v>87.17</v>
      </c>
      <c r="O12" s="29">
        <v>87.17</v>
      </c>
      <c r="P12" s="30"/>
      <c r="Q12" s="2"/>
      <c r="R12" s="47">
        <v>89.54</v>
      </c>
    </row>
    <row r="13" spans="1:18" ht="48.75" customHeight="1">
      <c r="A13" s="31">
        <v>3</v>
      </c>
      <c r="B13" s="34"/>
      <c r="C13" s="100"/>
      <c r="D13" s="75"/>
      <c r="E13" s="73"/>
      <c r="F13" s="73"/>
      <c r="G13" s="21"/>
      <c r="H13" s="22">
        <f t="shared" ref="H13:H18" si="0">IF($D$3="si",($G$5/$G$6*G13),IF($D$3="no",G13*$G$4,0))</f>
        <v>0</v>
      </c>
      <c r="I13" s="23"/>
      <c r="J13" s="24"/>
      <c r="K13" s="46"/>
      <c r="L13" s="26"/>
      <c r="M13" s="27"/>
      <c r="N13" s="82"/>
      <c r="O13" s="32"/>
      <c r="P13" s="30" t="str">
        <f t="shared" ref="P13:P18" si="1">IF(F13="Milano","X","")</f>
        <v/>
      </c>
      <c r="Q13" s="2"/>
      <c r="R13" s="77"/>
    </row>
    <row r="14" spans="1:18" ht="48.75" customHeight="1">
      <c r="A14" s="31">
        <v>4</v>
      </c>
      <c r="B14" s="34"/>
      <c r="C14" s="100"/>
      <c r="D14" s="75"/>
      <c r="E14" s="73"/>
      <c r="F14" s="73"/>
      <c r="G14" s="21"/>
      <c r="H14" s="22">
        <f t="shared" si="0"/>
        <v>0</v>
      </c>
      <c r="I14" s="23"/>
      <c r="J14" s="24"/>
      <c r="K14" s="46"/>
      <c r="L14" s="26"/>
      <c r="M14" s="27"/>
      <c r="N14" s="82"/>
      <c r="O14" s="32"/>
      <c r="P14" s="30" t="str">
        <f t="shared" si="1"/>
        <v/>
      </c>
      <c r="Q14" s="2"/>
      <c r="R14" s="48"/>
    </row>
    <row r="15" spans="1:18" ht="48.75" customHeight="1">
      <c r="A15" s="31">
        <v>5</v>
      </c>
      <c r="B15" s="34"/>
      <c r="C15" s="100"/>
      <c r="D15" s="75"/>
      <c r="E15" s="73"/>
      <c r="F15" s="73"/>
      <c r="G15" s="21"/>
      <c r="H15" s="22">
        <f t="shared" si="0"/>
        <v>0</v>
      </c>
      <c r="I15" s="23"/>
      <c r="J15" s="24"/>
      <c r="K15" s="46"/>
      <c r="L15" s="26"/>
      <c r="M15" s="27"/>
      <c r="N15" s="82"/>
      <c r="O15" s="32"/>
      <c r="P15" s="30" t="str">
        <f t="shared" si="1"/>
        <v/>
      </c>
      <c r="Q15" s="2"/>
      <c r="R15" s="78"/>
    </row>
    <row r="16" spans="1:18" ht="48.75" customHeight="1">
      <c r="A16" s="31">
        <v>6</v>
      </c>
      <c r="B16" s="34"/>
      <c r="C16" s="100"/>
      <c r="D16" s="75"/>
      <c r="E16" s="73"/>
      <c r="F16" s="73"/>
      <c r="G16" s="21"/>
      <c r="H16" s="22">
        <f t="shared" si="0"/>
        <v>0</v>
      </c>
      <c r="I16" s="23"/>
      <c r="J16" s="24"/>
      <c r="K16" s="46"/>
      <c r="L16" s="26"/>
      <c r="M16" s="27"/>
      <c r="N16" s="82"/>
      <c r="O16" s="32"/>
      <c r="P16" s="30" t="str">
        <f t="shared" si="1"/>
        <v/>
      </c>
      <c r="Q16" s="2"/>
      <c r="R16" s="48"/>
    </row>
    <row r="17" spans="1:18" ht="48.75" customHeight="1">
      <c r="A17" s="31">
        <v>7</v>
      </c>
      <c r="B17" s="34"/>
      <c r="C17" s="100"/>
      <c r="D17" s="75"/>
      <c r="E17" s="73"/>
      <c r="F17" s="73"/>
      <c r="G17" s="21"/>
      <c r="H17" s="22">
        <f t="shared" si="0"/>
        <v>0</v>
      </c>
      <c r="I17" s="23"/>
      <c r="J17" s="24"/>
      <c r="K17" s="46"/>
      <c r="L17" s="26"/>
      <c r="M17" s="27"/>
      <c r="N17" s="82"/>
      <c r="O17" s="32"/>
      <c r="P17" s="30" t="str">
        <f t="shared" si="1"/>
        <v/>
      </c>
      <c r="Q17" s="2"/>
      <c r="R17" s="48"/>
    </row>
    <row r="18" spans="1:18" ht="48.75" customHeight="1">
      <c r="A18" s="31">
        <v>8</v>
      </c>
      <c r="B18" s="34"/>
      <c r="C18" s="100"/>
      <c r="D18" s="79"/>
      <c r="E18" s="73"/>
      <c r="F18" s="73"/>
      <c r="G18" s="21"/>
      <c r="H18" s="22">
        <f t="shared" si="0"/>
        <v>0</v>
      </c>
      <c r="I18" s="23"/>
      <c r="J18" s="24"/>
      <c r="K18" s="46"/>
      <c r="L18" s="26"/>
      <c r="M18" s="27"/>
      <c r="N18" s="82"/>
      <c r="O18" s="32"/>
      <c r="P18" s="30" t="str">
        <f t="shared" si="1"/>
        <v/>
      </c>
      <c r="Q18" s="2"/>
      <c r="R18" s="48"/>
    </row>
    <row r="19" spans="1:18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8">
      <c r="A20" s="55"/>
      <c r="B20" s="56"/>
      <c r="C20" s="57"/>
      <c r="D20" s="58"/>
      <c r="E20" s="58"/>
      <c r="F20" s="59"/>
      <c r="G20" s="60"/>
      <c r="H20" s="61"/>
      <c r="I20" s="62"/>
      <c r="J20" s="62"/>
      <c r="K20" s="62"/>
      <c r="L20" s="62"/>
      <c r="M20" s="62"/>
      <c r="N20" s="63"/>
      <c r="O20" s="64"/>
      <c r="P20" s="65"/>
    </row>
    <row r="21" spans="1:18">
      <c r="A21" s="43"/>
      <c r="B21" s="49" t="s">
        <v>36</v>
      </c>
      <c r="C21" s="49"/>
      <c r="D21" s="49"/>
      <c r="E21" s="44"/>
      <c r="F21" s="44"/>
      <c r="G21" s="49" t="s">
        <v>38</v>
      </c>
      <c r="H21" s="49"/>
      <c r="I21" s="49"/>
      <c r="J21" s="44"/>
      <c r="K21" s="44"/>
      <c r="L21" s="49" t="s">
        <v>37</v>
      </c>
      <c r="M21" s="49"/>
      <c r="N21" s="49"/>
      <c r="O21" s="44"/>
      <c r="P21" s="65"/>
    </row>
    <row r="22" spans="1:18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65"/>
    </row>
    <row r="23" spans="1:18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1:I11 J11:M12 H12:H18 J13:L18 M18 I17:I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1.6929133858267718" bottom="0.74803149606299213" header="0.31496062992125984" footer="0.31496062992125984"/>
  <pageSetup paperSize="9" scale="3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Nota Spese EURO</vt:lpstr>
      <vt:lpstr>Nota Spese CFH</vt:lpstr>
      <vt:lpstr>Nota Spese OMR</vt:lpstr>
      <vt:lpstr>Nota Spese USD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2015-01-27T08:53:42Z</cp:lastPrinted>
  <dcterms:created xsi:type="dcterms:W3CDTF">2007-03-06T14:42:56Z</dcterms:created>
  <dcterms:modified xsi:type="dcterms:W3CDTF">2015-01-27T12:15:44Z</dcterms:modified>
</cp:coreProperties>
</file>