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570" tabRatio="478" activeTab="1"/>
  </bookViews>
  <sheets>
    <sheet name="Expense Value COP" sheetId="5" r:id="rId1"/>
    <sheet name="Expense Value EUR" sheetId="2" r:id="rId2"/>
  </sheets>
  <calcPr calcId="125725" concurrentCalc="0"/>
</workbook>
</file>

<file path=xl/calcChain.xml><?xml version="1.0" encoding="utf-8"?>
<calcChain xmlns="http://schemas.openxmlformats.org/spreadsheetml/2006/main">
  <c r="S1" i="5"/>
  <c r="S5"/>
  <c r="R1"/>
  <c r="R5"/>
  <c r="R5" i="2"/>
  <c r="R1"/>
  <c r="H12" i="5"/>
  <c r="I7" i="2"/>
  <c r="H22" i="5"/>
  <c r="N22"/>
  <c r="H21"/>
  <c r="N21"/>
  <c r="H20"/>
  <c r="N20"/>
  <c r="H19"/>
  <c r="N19"/>
  <c r="H18"/>
  <c r="N18"/>
  <c r="H17"/>
  <c r="N17"/>
  <c r="H16"/>
  <c r="N16"/>
  <c r="H15"/>
  <c r="N15"/>
  <c r="H14"/>
  <c r="N14"/>
  <c r="H13"/>
  <c r="N13"/>
  <c r="N12"/>
  <c r="H11"/>
  <c r="N11"/>
  <c r="O7"/>
  <c r="M7"/>
  <c r="L7"/>
  <c r="K7"/>
  <c r="J7"/>
  <c r="I7"/>
  <c r="G7"/>
  <c r="P3"/>
  <c r="H7"/>
  <c r="P1"/>
  <c r="P5"/>
  <c r="N7"/>
  <c r="H18" i="2"/>
  <c r="N18"/>
  <c r="H17"/>
  <c r="N17"/>
  <c r="H16"/>
  <c r="N16"/>
  <c r="H15"/>
  <c r="N15"/>
  <c r="H14"/>
  <c r="N14"/>
  <c r="H13"/>
  <c r="N13"/>
  <c r="H12"/>
  <c r="N12"/>
  <c r="H11"/>
  <c r="N11"/>
  <c r="O7"/>
  <c r="M7"/>
  <c r="L7"/>
  <c r="K7"/>
  <c r="J7"/>
  <c r="G7"/>
  <c r="P3"/>
  <c r="M1" i="5"/>
  <c r="H7" i="2"/>
  <c r="P1"/>
  <c r="P5"/>
  <c r="N7"/>
  <c r="M1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<sst xmlns="http://schemas.openxmlformats.org/spreadsheetml/2006/main" count="161" uniqueCount="59">
  <si>
    <t>KM</t>
  </si>
  <si>
    <t>no</t>
  </si>
  <si>
    <t>Check</t>
  </si>
  <si>
    <t>VARIE (Taxi / BUS / VARIE)</t>
  </si>
  <si>
    <t>SPESE AUTO (PARK / AUTOSTRADA / ECC)</t>
  </si>
  <si>
    <t>Firma Dipendente</t>
  </si>
  <si>
    <t>Autorizzazione Responsabile Amministrativo</t>
  </si>
  <si>
    <t>Verifica Amministrativa</t>
  </si>
  <si>
    <t>Sales Manager</t>
  </si>
  <si>
    <t>Company car</t>
  </si>
  <si>
    <t>No. Attached documents:</t>
  </si>
  <si>
    <t>DATE</t>
  </si>
  <si>
    <t>MONTH TOTAL AMOUNT</t>
  </si>
  <si>
    <t>CAR</t>
  </si>
  <si>
    <t>FUEL REFUND</t>
  </si>
  <si>
    <t>CAR COSTS (PARK / HIGHWAY / ETC)</t>
  </si>
  <si>
    <t>DESCRIPTION
(specify kind of costs)</t>
  </si>
  <si>
    <t>TRAVEL EXPENSE (Taxi, Bus etc)</t>
  </si>
  <si>
    <t>MISCELLANEOUS (On-line purchase, etc)</t>
  </si>
  <si>
    <t>ROOM / BOARD</t>
  </si>
  <si>
    <t xml:space="preserve">Invoice </t>
  </si>
  <si>
    <t>Total AMOUNT</t>
  </si>
  <si>
    <t>Credit Card paid amount</t>
  </si>
  <si>
    <t>PROJECT/EVENT</t>
  </si>
  <si>
    <t>Fiscal Receipt</t>
  </si>
  <si>
    <t>Fuel cost (for company card)</t>
  </si>
  <si>
    <t>Car waste (for company card)</t>
  </si>
  <si>
    <t>Credit Card payments</t>
  </si>
  <si>
    <t>Cash advance</t>
  </si>
  <si>
    <t>TOTAL REFUND</t>
  </si>
  <si>
    <t>Name&amp;Surname</t>
  </si>
  <si>
    <t>si</t>
  </si>
  <si>
    <t>DATA</t>
  </si>
  <si>
    <t>EXPENSES</t>
  </si>
  <si>
    <t>Country</t>
  </si>
  <si>
    <t>Value</t>
  </si>
  <si>
    <t>USD Value</t>
  </si>
  <si>
    <t>Cost per Mile</t>
  </si>
  <si>
    <t>Eduardo Pardo</t>
  </si>
  <si>
    <t>Daniele Milan</t>
  </si>
  <si>
    <t>Meal</t>
  </si>
  <si>
    <t>Colombia</t>
  </si>
  <si>
    <t>COP</t>
  </si>
  <si>
    <t>Colombian Pesos - COP</t>
  </si>
  <si>
    <t>Taxi</t>
  </si>
  <si>
    <t>01_01</t>
  </si>
  <si>
    <t>01_02</t>
  </si>
  <si>
    <t>Italy Meeting</t>
  </si>
  <si>
    <t>PUMA Demo</t>
  </si>
  <si>
    <t>NICE Meeting</t>
  </si>
  <si>
    <t>Taxi Airport</t>
  </si>
  <si>
    <t>Italian Visa Pick up</t>
  </si>
  <si>
    <t>Euros- EUR</t>
  </si>
  <si>
    <t>Italy</t>
  </si>
  <si>
    <t>EUR</t>
  </si>
  <si>
    <t>Hotel Taxes</t>
  </si>
  <si>
    <t>Train to Airport</t>
  </si>
  <si>
    <t>January 2015</t>
  </si>
  <si>
    <t>EURO Value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</si>
</sst>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00\ "/>
    <numFmt numFmtId="169" formatCode="dd/mm/yy;@"/>
    <numFmt numFmtId="170" formatCode="_-* #,##0.00_-;\-* #,##0.00_-;_-* \-??_-;_-@_-"/>
    <numFmt numFmtId="171" formatCode="&quot;€&quot;\ #,##0.00"/>
    <numFmt numFmtId="172" formatCode="_([$$-240A]\ * #,##0_);_([$$-240A]\ * \(#,##0\);_([$$-240A]\ * &quot;-&quot;??_);_(@_)"/>
    <numFmt numFmtId="173" formatCode="_-* #,##0_-;\-* #,##0_-;_-* \-??_-;_-@_-"/>
    <numFmt numFmtId="174" formatCode="[$$-409]#,##0.00"/>
  </numFmts>
  <fonts count="1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8" fontId="1" fillId="6" borderId="11" xfId="0" applyNumberFormat="1" applyFont="1" applyFill="1" applyBorder="1" applyAlignment="1" applyProtection="1">
      <alignment horizontal="center" vertical="center"/>
    </xf>
    <xf numFmtId="16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170" fontId="1" fillId="0" borderId="14" xfId="0" applyNumberFormat="1" applyFont="1" applyBorder="1" applyAlignment="1" applyProtection="1">
      <alignment horizontal="right" vertical="center"/>
      <protection locked="0"/>
    </xf>
    <xf numFmtId="170" fontId="1" fillId="0" borderId="12" xfId="0" applyNumberFormat="1" applyFont="1" applyBorder="1" applyAlignment="1" applyProtection="1">
      <alignment horizontal="right" vertical="center"/>
      <protection locked="0"/>
    </xf>
    <xf numFmtId="170" fontId="1" fillId="0" borderId="15" xfId="0" applyNumberFormat="1" applyFont="1" applyBorder="1" applyAlignment="1" applyProtection="1">
      <alignment horizontal="right" vertical="center"/>
      <protection locked="0"/>
    </xf>
    <xf numFmtId="170" fontId="1" fillId="0" borderId="17" xfId="0" applyNumberFormat="1" applyFont="1" applyBorder="1" applyAlignment="1" applyProtection="1">
      <alignment horizontal="right" vertical="center"/>
      <protection locked="0"/>
    </xf>
    <xf numFmtId="170" fontId="1" fillId="0" borderId="18" xfId="0" applyNumberFormat="1" applyFont="1" applyBorder="1" applyAlignment="1" applyProtection="1">
      <alignment horizontal="right" vertical="center"/>
      <protection locked="0"/>
    </xf>
    <xf numFmtId="4" fontId="1" fillId="4" borderId="20" xfId="0" applyNumberFormat="1" applyFont="1" applyFill="1" applyBorder="1" applyAlignment="1" applyProtection="1">
      <alignment vertical="center"/>
      <protection locked="0"/>
    </xf>
    <xf numFmtId="168" fontId="1" fillId="6" borderId="21" xfId="0" applyNumberFormat="1" applyFont="1" applyFill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vertical="center"/>
      <protection locked="0"/>
    </xf>
    <xf numFmtId="169" fontId="1" fillId="0" borderId="16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5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vertical="center"/>
    </xf>
    <xf numFmtId="0" fontId="1" fillId="8" borderId="37" xfId="0" applyFont="1" applyFill="1" applyBorder="1" applyAlignment="1" applyProtection="1">
      <alignment vertical="center"/>
    </xf>
    <xf numFmtId="168" fontId="1" fillId="8" borderId="0" xfId="0" applyNumberFormat="1" applyFont="1" applyFill="1" applyBorder="1" applyAlignment="1" applyProtection="1">
      <alignment horizontal="center" vertical="center"/>
    </xf>
    <xf numFmtId="169" fontId="1" fillId="8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0" xfId="0" applyNumberFormat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vertical="center"/>
      <protection locked="0"/>
    </xf>
    <xf numFmtId="38" fontId="1" fillId="8" borderId="0" xfId="0" applyNumberFormat="1" applyFont="1" applyFill="1" applyBorder="1" applyAlignment="1" applyProtection="1">
      <alignment horizontal="center" vertical="center"/>
      <protection locked="0"/>
    </xf>
    <xf numFmtId="170" fontId="1" fillId="8" borderId="0" xfId="0" applyNumberFormat="1" applyFont="1" applyFill="1" applyBorder="1" applyAlignment="1" applyProtection="1">
      <alignment horizontal="right" vertical="center"/>
    </xf>
    <xf numFmtId="170" fontId="1" fillId="8" borderId="0" xfId="0" applyNumberFormat="1" applyFont="1" applyFill="1" applyBorder="1" applyAlignment="1" applyProtection="1">
      <alignment horizontal="right" vertical="center"/>
      <protection locked="0"/>
    </xf>
    <xf numFmtId="164" fontId="1" fillId="8" borderId="0" xfId="1" applyFont="1" applyFill="1" applyBorder="1" applyAlignment="1" applyProtection="1">
      <alignment horizontal="right" vertical="center"/>
    </xf>
    <xf numFmtId="4" fontId="1" fillId="8" borderId="0" xfId="0" applyNumberFormat="1" applyFont="1" applyFill="1" applyBorder="1" applyAlignment="1" applyProtection="1">
      <alignment vertical="center"/>
      <protection locked="0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0" fillId="8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1" xfId="0" applyNumberFormat="1" applyFont="1" applyFill="1" applyBorder="1" applyAlignment="1" applyProtection="1">
      <alignment horizontal="center" vertical="center"/>
    </xf>
    <xf numFmtId="4" fontId="1" fillId="2" borderId="42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2" borderId="22" xfId="0" applyNumberFormat="1" applyFont="1" applyFill="1" applyBorder="1" applyAlignment="1" applyProtection="1">
      <alignment horizontal="right" vertical="center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38" fontId="1" fillId="0" borderId="51" xfId="0" applyNumberFormat="1" applyFont="1" applyBorder="1" applyAlignment="1" applyProtection="1">
      <alignment horizontal="center" vertical="center"/>
      <protection locked="0"/>
    </xf>
    <xf numFmtId="170" fontId="1" fillId="0" borderId="52" xfId="0" applyNumberFormat="1" applyFont="1" applyBorder="1" applyAlignment="1" applyProtection="1">
      <alignment horizontal="right" vertical="center"/>
    </xf>
    <xf numFmtId="170" fontId="1" fillId="0" borderId="36" xfId="0" applyNumberFormat="1" applyFont="1" applyBorder="1" applyAlignment="1" applyProtection="1">
      <alignment horizontal="right" vertical="center"/>
      <protection locked="0"/>
    </xf>
    <xf numFmtId="0" fontId="2" fillId="0" borderId="53" xfId="0" applyFont="1" applyBorder="1" applyAlignment="1" applyProtection="1">
      <alignment horizontal="right" vertical="center" wrapText="1"/>
    </xf>
    <xf numFmtId="38" fontId="1" fillId="0" borderId="54" xfId="0" applyNumberFormat="1" applyFont="1" applyBorder="1" applyAlignment="1" applyProtection="1">
      <alignment horizontal="center" vertical="center"/>
      <protection locked="0"/>
    </xf>
    <xf numFmtId="40" fontId="2" fillId="0" borderId="53" xfId="0" applyNumberFormat="1" applyFont="1" applyBorder="1" applyAlignment="1" applyProtection="1">
      <alignment vertical="center"/>
    </xf>
    <xf numFmtId="0" fontId="2" fillId="0" borderId="53" xfId="0" applyFont="1" applyBorder="1" applyAlignment="1" applyProtection="1">
      <alignment vertical="center"/>
    </xf>
    <xf numFmtId="0" fontId="2" fillId="0" borderId="53" xfId="0" applyFont="1" applyBorder="1" applyAlignment="1" applyProtection="1">
      <alignment horizontal="right" vertical="center"/>
    </xf>
    <xf numFmtId="0" fontId="2" fillId="8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72" fontId="1" fillId="3" borderId="19" xfId="1" applyNumberFormat="1" applyFont="1" applyFill="1" applyBorder="1" applyAlignment="1" applyProtection="1">
      <alignment horizontal="right" vertical="center"/>
    </xf>
    <xf numFmtId="173" fontId="1" fillId="0" borderId="18" xfId="0" applyNumberFormat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49" fontId="2" fillId="4" borderId="23" xfId="0" applyNumberFormat="1" applyFont="1" applyFill="1" applyBorder="1" applyAlignment="1" applyProtection="1">
      <alignment horizontal="left" vertical="center"/>
    </xf>
    <xf numFmtId="49" fontId="2" fillId="4" borderId="23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9" borderId="38" xfId="0" applyNumberFormat="1" applyFont="1" applyFill="1" applyBorder="1" applyAlignment="1" applyProtection="1">
      <alignment horizontal="center" vertical="center"/>
    </xf>
    <xf numFmtId="0" fontId="1" fillId="9" borderId="39" xfId="0" applyNumberFormat="1" applyFont="1" applyFill="1" applyBorder="1" applyAlignment="1" applyProtection="1">
      <alignment horizontal="center" vertical="center"/>
    </xf>
    <xf numFmtId="0" fontId="1" fillId="9" borderId="40" xfId="0" applyNumberFormat="1" applyFont="1" applyFill="1" applyBorder="1" applyAlignment="1" applyProtection="1">
      <alignment horizontal="center" vertical="center"/>
    </xf>
    <xf numFmtId="38" fontId="1" fillId="2" borderId="28" xfId="0" applyNumberFormat="1" applyFont="1" applyFill="1" applyBorder="1" applyAlignment="1" applyProtection="1">
      <alignment horizontal="center" vertical="center"/>
    </xf>
    <xf numFmtId="38" fontId="1" fillId="2" borderId="29" xfId="0" applyNumberFormat="1" applyFont="1" applyFill="1" applyBorder="1" applyAlignment="1" applyProtection="1">
      <alignment horizontal="center" vertical="center"/>
    </xf>
    <xf numFmtId="0" fontId="1" fillId="6" borderId="8" xfId="0" applyNumberFormat="1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0" fontId="2" fillId="7" borderId="42" xfId="0" applyFont="1" applyFill="1" applyBorder="1" applyAlignment="1" applyProtection="1">
      <alignment horizontal="center" vertical="center" wrapText="1"/>
    </xf>
    <xf numFmtId="0" fontId="2" fillId="7" borderId="42" xfId="0" applyFont="1" applyFill="1" applyBorder="1" applyAlignment="1" applyProtection="1">
      <alignment horizontal="center" vertical="center"/>
    </xf>
    <xf numFmtId="0" fontId="2" fillId="7" borderId="26" xfId="0" applyFont="1" applyFill="1" applyBorder="1" applyAlignment="1" applyProtection="1">
      <alignment horizontal="center" vertical="center" wrapText="1"/>
    </xf>
    <xf numFmtId="171" fontId="2" fillId="0" borderId="45" xfId="0" applyNumberFormat="1" applyFont="1" applyBorder="1" applyAlignment="1" applyProtection="1">
      <alignment horizontal="center" vertical="center" wrapText="1"/>
    </xf>
    <xf numFmtId="171" fontId="2" fillId="0" borderId="47" xfId="0" applyNumberFormat="1" applyFont="1" applyBorder="1" applyAlignment="1" applyProtection="1">
      <alignment horizontal="center" vertical="center" wrapText="1"/>
    </xf>
    <xf numFmtId="171" fontId="2" fillId="0" borderId="50" xfId="0" applyNumberFormat="1" applyFont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5" borderId="24" xfId="0" applyNumberFormat="1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4" fontId="1" fillId="0" borderId="22" xfId="0" applyNumberFormat="1" applyFont="1" applyBorder="1" applyAlignment="1" applyProtection="1">
      <alignment horizontal="center" vertical="center" wrapText="1"/>
    </xf>
    <xf numFmtId="4" fontId="1" fillId="3" borderId="19" xfId="1" applyNumberFormat="1" applyFont="1" applyFill="1" applyBorder="1" applyAlignment="1" applyProtection="1">
      <alignment horizontal="right" vertical="center"/>
    </xf>
    <xf numFmtId="174" fontId="2" fillId="0" borderId="0" xfId="0" applyNumberFormat="1" applyFont="1" applyAlignment="1" applyProtection="1">
      <alignment vertical="center"/>
    </xf>
    <xf numFmtId="171" fontId="2" fillId="0" borderId="0" xfId="0" applyNumberFormat="1" applyFont="1" applyAlignment="1" applyProtection="1">
      <alignment vertical="center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view="pageBreakPreview" topLeftCell="B1" zoomScale="50" zoomScaleNormal="55" zoomScaleSheetLayoutView="50" workbookViewId="0">
      <selection activeCell="R14" sqref="R14:R15"/>
    </sheetView>
  </sheetViews>
  <sheetFormatPr defaultColWidth="9.140625"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22.5703125" style="2" bestFit="1" customWidth="1"/>
    <col min="17" max="17" width="19.85546875" style="3" hidden="1" customWidth="1"/>
    <col min="18" max="18" width="31.140625" style="2" customWidth="1"/>
    <col min="19" max="19" width="12.5703125" style="2" bestFit="1" customWidth="1"/>
    <col min="20" max="16384" width="9.140625" style="2"/>
  </cols>
  <sheetData>
    <row r="1" spans="1:20" s="7" customFormat="1" ht="65.25" customHeight="1">
      <c r="A1" s="4"/>
      <c r="B1" s="76" t="s">
        <v>30</v>
      </c>
      <c r="C1" s="76"/>
      <c r="D1" s="77" t="s">
        <v>38</v>
      </c>
      <c r="E1" s="77"/>
      <c r="F1" s="33" t="s">
        <v>57</v>
      </c>
      <c r="G1" s="32" t="s">
        <v>45</v>
      </c>
      <c r="L1" s="7" t="s">
        <v>2</v>
      </c>
      <c r="M1" s="3">
        <f>+P1-N7</f>
        <v>0</v>
      </c>
      <c r="N1" s="5" t="s">
        <v>21</v>
      </c>
      <c r="O1" s="6"/>
      <c r="P1" s="48">
        <f>SUM(H7:M7)</f>
        <v>269400</v>
      </c>
      <c r="Q1" s="3" t="s">
        <v>31</v>
      </c>
      <c r="R1" s="107">
        <f>SUM(P11:P22)</f>
        <v>111.28999999999998</v>
      </c>
      <c r="S1" s="108">
        <f>SUM(R11:R22)</f>
        <v>93.36999999999999</v>
      </c>
      <c r="T1" s="108"/>
    </row>
    <row r="2" spans="1:20" s="7" customFormat="1" ht="57.75" customHeight="1">
      <c r="A2" s="4"/>
      <c r="B2" s="78" t="s">
        <v>8</v>
      </c>
      <c r="C2" s="78"/>
      <c r="D2" s="77" t="s">
        <v>39</v>
      </c>
      <c r="E2" s="77"/>
      <c r="F2" s="8"/>
      <c r="G2" s="8"/>
      <c r="N2" s="9" t="s">
        <v>28</v>
      </c>
      <c r="O2" s="10"/>
      <c r="P2" s="11"/>
      <c r="Q2" s="3" t="s">
        <v>1</v>
      </c>
      <c r="R2" s="107"/>
      <c r="S2" s="108"/>
      <c r="T2" s="108"/>
    </row>
    <row r="3" spans="1:20" s="7" customFormat="1" ht="35.25" customHeight="1">
      <c r="A3" s="4"/>
      <c r="B3" s="78" t="s">
        <v>9</v>
      </c>
      <c r="C3" s="78"/>
      <c r="D3" s="77" t="s">
        <v>1</v>
      </c>
      <c r="E3" s="77"/>
      <c r="N3" s="9" t="s">
        <v>27</v>
      </c>
      <c r="O3" s="10"/>
      <c r="P3" s="49">
        <f>+O7</f>
        <v>0</v>
      </c>
      <c r="Q3" s="12"/>
      <c r="R3" s="107">
        <v>0</v>
      </c>
      <c r="S3" s="108">
        <v>0</v>
      </c>
      <c r="T3" s="108"/>
    </row>
    <row r="4" spans="1:20" s="7" customFormat="1" ht="35.25" customHeight="1" thickBot="1">
      <c r="A4" s="4"/>
      <c r="D4" s="13"/>
      <c r="E4" s="13"/>
      <c r="F4" s="9" t="s">
        <v>37</v>
      </c>
      <c r="G4" s="50">
        <v>1</v>
      </c>
      <c r="H4" s="14"/>
      <c r="I4" s="14"/>
      <c r="J4" s="2"/>
      <c r="K4" s="2"/>
      <c r="L4" s="2"/>
      <c r="M4" s="2"/>
      <c r="N4" s="15"/>
      <c r="O4" s="16"/>
      <c r="P4" s="17"/>
      <c r="Q4" s="12"/>
      <c r="R4" s="107"/>
      <c r="S4" s="108"/>
      <c r="T4" s="108"/>
    </row>
    <row r="5" spans="1:20" s="7" customFormat="1" ht="43.5" customHeight="1" thickTop="1" thickBot="1">
      <c r="A5" s="4"/>
      <c r="B5" s="18" t="s">
        <v>10</v>
      </c>
      <c r="C5" s="19"/>
      <c r="D5" s="34">
        <v>10</v>
      </c>
      <c r="E5" s="13"/>
      <c r="F5" s="9" t="s">
        <v>25</v>
      </c>
      <c r="G5" s="50">
        <v>1.1100000000000001</v>
      </c>
      <c r="N5" s="102" t="s">
        <v>29</v>
      </c>
      <c r="O5" s="102"/>
      <c r="P5" s="51">
        <f>P1-P2-P3</f>
        <v>269400</v>
      </c>
      <c r="Q5" s="12"/>
      <c r="R5" s="107">
        <f>R1-R3</f>
        <v>111.28999999999998</v>
      </c>
      <c r="S5" s="108">
        <f>S1-S3</f>
        <v>93.36999999999999</v>
      </c>
      <c r="T5" s="108"/>
    </row>
    <row r="6" spans="1:20" s="7" customFormat="1" ht="43.5" customHeight="1" thickTop="1" thickBot="1">
      <c r="A6" s="4"/>
      <c r="B6" s="52" t="s">
        <v>43</v>
      </c>
      <c r="C6" s="52"/>
      <c r="D6" s="13"/>
      <c r="E6" s="13"/>
      <c r="F6" s="9" t="s">
        <v>26</v>
      </c>
      <c r="G6" s="53">
        <v>11.11</v>
      </c>
      <c r="Q6" s="12"/>
    </row>
    <row r="7" spans="1:20" s="7" customFormat="1" ht="27" customHeight="1" thickTop="1" thickBot="1">
      <c r="A7" s="84" t="s">
        <v>33</v>
      </c>
      <c r="B7" s="85"/>
      <c r="C7" s="86"/>
      <c r="D7" s="87" t="s">
        <v>12</v>
      </c>
      <c r="E7" s="88"/>
      <c r="F7" s="88"/>
      <c r="G7" s="54">
        <f>SUM(G11:G22)</f>
        <v>0</v>
      </c>
      <c r="H7" s="55">
        <f>SUM(H11:H22)</f>
        <v>0</v>
      </c>
      <c r="I7" s="56">
        <f>SUM(I11:I22)</f>
        <v>0</v>
      </c>
      <c r="J7" s="56">
        <f>SUM(J11:J22)</f>
        <v>197200</v>
      </c>
      <c r="K7" s="56">
        <f>SUM(K11:K22)</f>
        <v>0</v>
      </c>
      <c r="L7" s="56">
        <f>SUM(L11:L22)</f>
        <v>0</v>
      </c>
      <c r="M7" s="57">
        <f>SUM(M11:M22)</f>
        <v>72200</v>
      </c>
      <c r="N7" s="58">
        <f>SUM(N11:N22)</f>
        <v>269400</v>
      </c>
      <c r="O7" s="59">
        <f>SUM(O11:O22)</f>
        <v>0</v>
      </c>
      <c r="P7" s="12"/>
      <c r="R7" s="13"/>
    </row>
    <row r="8" spans="1:20" ht="36" customHeight="1" thickTop="1" thickBot="1">
      <c r="A8" s="89"/>
      <c r="B8" s="90" t="s">
        <v>11</v>
      </c>
      <c r="C8" s="90" t="s">
        <v>23</v>
      </c>
      <c r="D8" s="91" t="s">
        <v>16</v>
      </c>
      <c r="E8" s="90" t="s">
        <v>34</v>
      </c>
      <c r="F8" s="93" t="s">
        <v>35</v>
      </c>
      <c r="G8" s="79" t="s">
        <v>13</v>
      </c>
      <c r="H8" s="81" t="s">
        <v>14</v>
      </c>
      <c r="I8" s="82" t="s">
        <v>15</v>
      </c>
      <c r="J8" s="83" t="s">
        <v>17</v>
      </c>
      <c r="K8" s="83" t="s">
        <v>18</v>
      </c>
      <c r="L8" s="103" t="s">
        <v>19</v>
      </c>
      <c r="M8" s="104"/>
      <c r="N8" s="101" t="s">
        <v>21</v>
      </c>
      <c r="O8" s="105" t="s">
        <v>22</v>
      </c>
      <c r="P8" s="94" t="s">
        <v>36</v>
      </c>
      <c r="Q8" s="2"/>
      <c r="R8" s="94" t="s">
        <v>58</v>
      </c>
    </row>
    <row r="9" spans="1:20" ht="36" customHeight="1" thickTop="1" thickBot="1">
      <c r="A9" s="89"/>
      <c r="B9" s="90" t="s">
        <v>32</v>
      </c>
      <c r="C9" s="90"/>
      <c r="D9" s="92"/>
      <c r="E9" s="90"/>
      <c r="F9" s="93"/>
      <c r="G9" s="80"/>
      <c r="H9" s="81" t="s">
        <v>4</v>
      </c>
      <c r="I9" s="82" t="s">
        <v>4</v>
      </c>
      <c r="J9" s="82"/>
      <c r="K9" s="82" t="s">
        <v>3</v>
      </c>
      <c r="L9" s="97" t="s">
        <v>20</v>
      </c>
      <c r="M9" s="99" t="s">
        <v>24</v>
      </c>
      <c r="N9" s="101"/>
      <c r="O9" s="105"/>
      <c r="P9" s="95"/>
      <c r="Q9" s="2"/>
      <c r="R9" s="95"/>
    </row>
    <row r="10" spans="1:20" ht="37.5" customHeight="1" thickTop="1" thickBot="1">
      <c r="A10" s="89"/>
      <c r="B10" s="90"/>
      <c r="C10" s="90"/>
      <c r="D10" s="92"/>
      <c r="E10" s="90"/>
      <c r="F10" s="93"/>
      <c r="G10" s="60" t="s">
        <v>0</v>
      </c>
      <c r="H10" s="81"/>
      <c r="I10" s="82"/>
      <c r="J10" s="82"/>
      <c r="K10" s="82"/>
      <c r="L10" s="98"/>
      <c r="M10" s="100"/>
      <c r="N10" s="101"/>
      <c r="O10" s="105"/>
      <c r="P10" s="96"/>
      <c r="Q10" s="2"/>
      <c r="R10" s="96"/>
    </row>
    <row r="11" spans="1:20" ht="30" customHeight="1" thickTop="1">
      <c r="A11" s="20">
        <v>1</v>
      </c>
      <c r="B11" s="31">
        <v>42009</v>
      </c>
      <c r="C11" s="61" t="s">
        <v>47</v>
      </c>
      <c r="D11" s="61" t="s">
        <v>40</v>
      </c>
      <c r="E11" s="61" t="s">
        <v>41</v>
      </c>
      <c r="F11" s="62" t="s">
        <v>42</v>
      </c>
      <c r="G11" s="63"/>
      <c r="H11" s="64">
        <f>IF($D$3="si",($G$5/$G$6*G11),IF($D$3="no",G11*$G$4,0))</f>
        <v>0</v>
      </c>
      <c r="I11" s="23"/>
      <c r="J11" s="24"/>
      <c r="K11" s="65"/>
      <c r="L11" s="65"/>
      <c r="M11" s="74">
        <v>64400</v>
      </c>
      <c r="N11" s="73">
        <f>SUM(H11:M11)</f>
        <v>64400</v>
      </c>
      <c r="O11" s="28"/>
      <c r="P11" s="66">
        <v>26.6</v>
      </c>
      <c r="Q11" s="2"/>
      <c r="R11" s="66">
        <v>22.16</v>
      </c>
    </row>
    <row r="12" spans="1:20" ht="30" customHeight="1">
      <c r="A12" s="29">
        <v>2</v>
      </c>
      <c r="B12" s="31">
        <v>42018</v>
      </c>
      <c r="C12" s="61" t="s">
        <v>48</v>
      </c>
      <c r="D12" s="61" t="s">
        <v>44</v>
      </c>
      <c r="E12" s="61" t="s">
        <v>41</v>
      </c>
      <c r="F12" s="62" t="s">
        <v>42</v>
      </c>
      <c r="G12" s="67"/>
      <c r="H12" s="64">
        <f>IF($D$3="si",($G$5/$G$6*G12),IF($D$3="no",G12*$G$4,0))</f>
        <v>0</v>
      </c>
      <c r="I12" s="23"/>
      <c r="J12" s="24">
        <v>15000</v>
      </c>
      <c r="K12" s="65"/>
      <c r="L12" s="26"/>
      <c r="M12" s="74"/>
      <c r="N12" s="73">
        <f>SUM(H12:M12)</f>
        <v>15000</v>
      </c>
      <c r="O12" s="30"/>
      <c r="P12" s="66">
        <v>6.33</v>
      </c>
      <c r="Q12" s="2"/>
      <c r="R12" s="66">
        <v>5.36</v>
      </c>
    </row>
    <row r="13" spans="1:20" ht="30" customHeight="1">
      <c r="A13" s="29">
        <v>3</v>
      </c>
      <c r="B13" s="21">
        <v>42018</v>
      </c>
      <c r="C13" s="61" t="s">
        <v>48</v>
      </c>
      <c r="D13" s="61" t="s">
        <v>44</v>
      </c>
      <c r="E13" s="61" t="s">
        <v>41</v>
      </c>
      <c r="F13" s="62" t="s">
        <v>42</v>
      </c>
      <c r="G13" s="67"/>
      <c r="H13" s="64">
        <f t="shared" ref="H13:H22" si="0">IF($D$3="si",($G$5/$G$6*G13),IF($D$3="no",G13*$G$4,0))</f>
        <v>0</v>
      </c>
      <c r="I13" s="23"/>
      <c r="J13" s="24">
        <v>31500</v>
      </c>
      <c r="K13" s="65"/>
      <c r="L13" s="26"/>
      <c r="M13" s="74"/>
      <c r="N13" s="73">
        <f t="shared" ref="N13:N22" si="1">SUM(H13:M13)</f>
        <v>31500</v>
      </c>
      <c r="O13" s="30"/>
      <c r="P13" s="68">
        <v>12.86</v>
      </c>
      <c r="Q13" s="2"/>
      <c r="R13" s="68">
        <v>10.89</v>
      </c>
    </row>
    <row r="14" spans="1:20" ht="30" customHeight="1">
      <c r="A14" s="29">
        <v>4</v>
      </c>
      <c r="B14" s="21">
        <v>42017</v>
      </c>
      <c r="C14" s="61" t="s">
        <v>49</v>
      </c>
      <c r="D14" s="61" t="s">
        <v>44</v>
      </c>
      <c r="E14" s="61" t="s">
        <v>41</v>
      </c>
      <c r="F14" s="62" t="s">
        <v>42</v>
      </c>
      <c r="G14" s="67"/>
      <c r="H14" s="64">
        <f t="shared" si="0"/>
        <v>0</v>
      </c>
      <c r="I14" s="23"/>
      <c r="J14" s="24">
        <v>17700</v>
      </c>
      <c r="K14" s="65"/>
      <c r="L14" s="26"/>
      <c r="M14" s="74"/>
      <c r="N14" s="73">
        <f t="shared" si="1"/>
        <v>17700</v>
      </c>
      <c r="O14" s="30"/>
      <c r="P14" s="69">
        <v>7.29</v>
      </c>
      <c r="Q14" s="2"/>
      <c r="R14" s="69">
        <v>6.16</v>
      </c>
    </row>
    <row r="15" spans="1:20" ht="30" customHeight="1">
      <c r="A15" s="29">
        <v>5</v>
      </c>
      <c r="B15" s="21">
        <v>42017</v>
      </c>
      <c r="C15" s="61" t="s">
        <v>49</v>
      </c>
      <c r="D15" s="75" t="s">
        <v>44</v>
      </c>
      <c r="E15" s="61" t="s">
        <v>41</v>
      </c>
      <c r="F15" s="62" t="s">
        <v>42</v>
      </c>
      <c r="G15" s="67"/>
      <c r="H15" s="64">
        <f t="shared" si="0"/>
        <v>0</v>
      </c>
      <c r="I15" s="23"/>
      <c r="J15" s="24">
        <v>31150</v>
      </c>
      <c r="K15" s="65"/>
      <c r="L15" s="26"/>
      <c r="M15" s="74"/>
      <c r="N15" s="73">
        <f t="shared" si="1"/>
        <v>31150</v>
      </c>
      <c r="O15" s="30"/>
      <c r="P15" s="70">
        <v>12.83</v>
      </c>
      <c r="Q15" s="2"/>
      <c r="R15" s="70">
        <v>10.84</v>
      </c>
    </row>
    <row r="16" spans="1:20" ht="30" customHeight="1">
      <c r="A16" s="29">
        <v>6</v>
      </c>
      <c r="B16" s="21">
        <v>42016</v>
      </c>
      <c r="C16" s="61" t="s">
        <v>47</v>
      </c>
      <c r="D16" s="61" t="s">
        <v>50</v>
      </c>
      <c r="E16" s="61" t="s">
        <v>41</v>
      </c>
      <c r="F16" s="62" t="s">
        <v>42</v>
      </c>
      <c r="G16" s="67"/>
      <c r="H16" s="64">
        <f t="shared" si="0"/>
        <v>0</v>
      </c>
      <c r="I16" s="23"/>
      <c r="J16" s="24">
        <v>25000</v>
      </c>
      <c r="K16" s="65"/>
      <c r="L16" s="26"/>
      <c r="M16" s="74"/>
      <c r="N16" s="73">
        <f t="shared" si="1"/>
        <v>25000</v>
      </c>
      <c r="O16" s="30"/>
      <c r="P16" s="69">
        <v>10.42</v>
      </c>
      <c r="Q16" s="2"/>
      <c r="R16" s="69">
        <v>8.8000000000000007</v>
      </c>
    </row>
    <row r="17" spans="1:18" ht="30" customHeight="1">
      <c r="A17" s="29">
        <v>7</v>
      </c>
      <c r="B17" s="21">
        <v>42009</v>
      </c>
      <c r="C17" s="61" t="s">
        <v>47</v>
      </c>
      <c r="D17" s="61" t="s">
        <v>50</v>
      </c>
      <c r="E17" s="61" t="s">
        <v>41</v>
      </c>
      <c r="F17" s="62" t="s">
        <v>42</v>
      </c>
      <c r="G17" s="67"/>
      <c r="H17" s="64">
        <f t="shared" si="0"/>
        <v>0</v>
      </c>
      <c r="I17" s="23"/>
      <c r="J17" s="24">
        <v>40000</v>
      </c>
      <c r="K17" s="65"/>
      <c r="L17" s="26"/>
      <c r="M17" s="74"/>
      <c r="N17" s="73">
        <f t="shared" si="1"/>
        <v>40000</v>
      </c>
      <c r="O17" s="30"/>
      <c r="P17" s="69">
        <v>16.52</v>
      </c>
      <c r="Q17" s="2"/>
      <c r="R17" s="69">
        <v>13.77</v>
      </c>
    </row>
    <row r="18" spans="1:18" ht="30" customHeight="1">
      <c r="A18" s="29">
        <v>8</v>
      </c>
      <c r="B18" s="21">
        <v>42009</v>
      </c>
      <c r="C18" s="61" t="s">
        <v>51</v>
      </c>
      <c r="D18" s="61" t="s">
        <v>44</v>
      </c>
      <c r="E18" s="61" t="s">
        <v>41</v>
      </c>
      <c r="F18" s="62" t="s">
        <v>42</v>
      </c>
      <c r="G18" s="67"/>
      <c r="H18" s="64">
        <f t="shared" si="0"/>
        <v>0</v>
      </c>
      <c r="I18" s="23"/>
      <c r="J18" s="24">
        <v>20350</v>
      </c>
      <c r="K18" s="65"/>
      <c r="L18" s="26"/>
      <c r="M18" s="74"/>
      <c r="N18" s="73">
        <f t="shared" si="1"/>
        <v>20350</v>
      </c>
      <c r="O18" s="30"/>
      <c r="P18" s="69">
        <v>8.41</v>
      </c>
      <c r="Q18" s="2"/>
      <c r="R18" s="69">
        <v>7</v>
      </c>
    </row>
    <row r="19" spans="1:18" ht="30" customHeight="1">
      <c r="A19" s="29">
        <v>9</v>
      </c>
      <c r="B19" s="21">
        <v>42009</v>
      </c>
      <c r="C19" s="61" t="s">
        <v>51</v>
      </c>
      <c r="D19" s="61" t="s">
        <v>44</v>
      </c>
      <c r="E19" s="61" t="s">
        <v>41</v>
      </c>
      <c r="F19" s="62" t="s">
        <v>42</v>
      </c>
      <c r="G19" s="67"/>
      <c r="H19" s="64">
        <f t="shared" si="0"/>
        <v>0</v>
      </c>
      <c r="I19" s="23"/>
      <c r="J19" s="24">
        <v>16500</v>
      </c>
      <c r="K19" s="65"/>
      <c r="L19" s="26"/>
      <c r="M19" s="74"/>
      <c r="N19" s="73">
        <f t="shared" si="1"/>
        <v>16500</v>
      </c>
      <c r="O19" s="30"/>
      <c r="P19" s="69">
        <v>6.82</v>
      </c>
      <c r="Q19" s="2"/>
      <c r="R19" s="69">
        <v>5.68</v>
      </c>
    </row>
    <row r="20" spans="1:18" ht="30" customHeight="1">
      <c r="A20" s="29">
        <v>10</v>
      </c>
      <c r="B20" s="21">
        <v>42017</v>
      </c>
      <c r="C20" s="61" t="s">
        <v>49</v>
      </c>
      <c r="D20" s="61" t="s">
        <v>40</v>
      </c>
      <c r="E20" s="61" t="s">
        <v>41</v>
      </c>
      <c r="F20" s="62" t="s">
        <v>42</v>
      </c>
      <c r="G20" s="67"/>
      <c r="H20" s="64">
        <f t="shared" si="0"/>
        <v>0</v>
      </c>
      <c r="I20" s="23"/>
      <c r="J20" s="24"/>
      <c r="K20" s="65"/>
      <c r="L20" s="26"/>
      <c r="M20" s="74">
        <v>7800</v>
      </c>
      <c r="N20" s="73">
        <f t="shared" si="1"/>
        <v>7800</v>
      </c>
      <c r="O20" s="30"/>
      <c r="P20" s="69">
        <v>3.21</v>
      </c>
      <c r="Q20" s="2"/>
      <c r="R20" s="69">
        <v>2.71</v>
      </c>
    </row>
    <row r="21" spans="1:18" ht="30" customHeight="1">
      <c r="A21" s="29">
        <v>11</v>
      </c>
      <c r="B21" s="21"/>
      <c r="C21" s="61"/>
      <c r="D21" s="61"/>
      <c r="E21" s="61"/>
      <c r="F21" s="62"/>
      <c r="G21" s="67"/>
      <c r="H21" s="64">
        <f t="shared" si="0"/>
        <v>0</v>
      </c>
      <c r="I21" s="23"/>
      <c r="J21" s="25"/>
      <c r="K21" s="26"/>
      <c r="L21" s="26"/>
      <c r="M21" s="74"/>
      <c r="N21" s="73">
        <f t="shared" si="1"/>
        <v>0</v>
      </c>
      <c r="O21" s="30"/>
      <c r="P21" s="69"/>
      <c r="Q21" s="2"/>
      <c r="R21" s="69"/>
    </row>
    <row r="22" spans="1:18" ht="30" customHeight="1">
      <c r="A22" s="29">
        <v>12</v>
      </c>
      <c r="B22" s="21"/>
      <c r="C22" s="61"/>
      <c r="D22" s="61"/>
      <c r="E22" s="61"/>
      <c r="F22" s="62"/>
      <c r="G22" s="67"/>
      <c r="H22" s="64">
        <f t="shared" si="0"/>
        <v>0</v>
      </c>
      <c r="I22" s="24"/>
      <c r="J22" s="24"/>
      <c r="K22" s="65"/>
      <c r="L22" s="26"/>
      <c r="M22" s="74"/>
      <c r="N22" s="73">
        <f t="shared" si="1"/>
        <v>0</v>
      </c>
      <c r="O22" s="30"/>
      <c r="P22" s="69"/>
      <c r="Q22" s="2"/>
      <c r="R22" s="69"/>
    </row>
    <row r="23" spans="1:18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R23" s="72"/>
    </row>
    <row r="24" spans="1:18">
      <c r="A24" s="38"/>
      <c r="B24" s="39"/>
      <c r="C24" s="40"/>
      <c r="D24" s="41"/>
      <c r="E24" s="41"/>
      <c r="F24" s="42"/>
      <c r="G24" s="43"/>
      <c r="H24" s="44"/>
      <c r="I24" s="45"/>
      <c r="J24" s="45"/>
      <c r="K24" s="45"/>
      <c r="L24" s="45"/>
      <c r="M24" s="45"/>
      <c r="N24" s="46"/>
      <c r="O24" s="47"/>
      <c r="P24" s="71"/>
      <c r="R24" s="72"/>
    </row>
    <row r="25" spans="1:18">
      <c r="A25" s="35"/>
      <c r="B25" s="37" t="s">
        <v>5</v>
      </c>
      <c r="C25" s="37"/>
      <c r="D25" s="37"/>
      <c r="E25" s="36"/>
      <c r="F25" s="36"/>
      <c r="G25" s="37" t="s">
        <v>7</v>
      </c>
      <c r="H25" s="37"/>
      <c r="I25" s="37"/>
      <c r="J25" s="36"/>
      <c r="K25" s="36"/>
      <c r="L25" s="37" t="s">
        <v>6</v>
      </c>
      <c r="M25" s="37"/>
      <c r="N25" s="37"/>
      <c r="O25" s="36"/>
      <c r="P25" s="71"/>
      <c r="R25" s="72"/>
    </row>
    <row r="26" spans="1:18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71"/>
    </row>
    <row r="27" spans="1:18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</sheetData>
  <mergeCells count="27">
    <mergeCell ref="R8:R10"/>
    <mergeCell ref="P8:P10"/>
    <mergeCell ref="L9:L10"/>
    <mergeCell ref="M9:M10"/>
    <mergeCell ref="N8:N10"/>
    <mergeCell ref="N5:O5"/>
    <mergeCell ref="L8:M8"/>
    <mergeCell ref="O8:O10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B1:C1"/>
    <mergeCell ref="D1:E1"/>
    <mergeCell ref="B2:C2"/>
    <mergeCell ref="D2:E2"/>
    <mergeCell ref="B3:C3"/>
    <mergeCell ref="D3:E3"/>
  </mergeCells>
  <conditionalFormatting sqref="M1">
    <cfRule type="cellIs" dxfId="0" priority="1" operator="notEqual">
      <formula>0</formula>
    </cfRule>
  </conditionalFormatting>
  <dataValidations count="11">
    <dataValidation type="textLength" operator="greaterThan" allowBlank="1" sqref="C24">
      <formula1>1</formula1>
      <formula2>0</formula2>
    </dataValidation>
    <dataValidation type="date" operator="greaterThanOrEqual" showErrorMessage="1" errorTitle="Data" error="Inserire una data superiore al 1/11/2000" sqref="B24">
      <formula1>36831</formula1>
      <formula2>0</formula2>
    </dataValidation>
    <dataValidation type="textLength" operator="greaterThan" sqref="F24">
      <formula1>1</formula1>
      <formula2>0</formula2>
    </dataValidation>
    <dataValidation type="textLength" operator="greaterThan" allowBlank="1" showErrorMessage="1" sqref="D24:E24 E11:E22">
      <formula1>1</formula1>
      <formula2>0</formula2>
    </dataValidation>
    <dataValidation type="whole" operator="greaterThanOrEqual" allowBlank="1" showErrorMessage="1" errorTitle="Valore" error="Inserire un numero maggiore o uguale a 0 (zero)!" sqref="N24 N11:N22">
      <formula1>0</formula1>
      <formula2>0</formula2>
    </dataValidation>
    <dataValidation type="decimal" operator="greaterThanOrEqual" allowBlank="1" showErrorMessage="1" errorTitle="Valore" error="Inserire un numero maggiore o uguale a 0 (zero)!" sqref="H24:M24 H11:I11 J11:M12 I17:I22 J13:L22 H12:H22 M18:M22">
      <formula1>0</formula1>
      <formula2>0</formula2>
    </dataValidation>
    <dataValidation type="list" allowBlank="1" showInputMessage="1" showErrorMessage="1" sqref="D3:E3">
      <formula1>$R$1:$R$2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</dataValidations>
  <pageMargins left="0.70866141732283472" right="0.70866141732283472" top="1.4173228346456694" bottom="0.74803149606299213" header="0.31496062992125984" footer="0.31496062992125984"/>
  <pageSetup scale="2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tabSelected="1" view="pageBreakPreview" zoomScale="55" zoomScaleNormal="50" zoomScaleSheetLayoutView="55" workbookViewId="0">
      <selection activeCell="N15" sqref="N15"/>
    </sheetView>
  </sheetViews>
  <sheetFormatPr defaultColWidth="9.140625" defaultRowHeight="18.75"/>
  <cols>
    <col min="1" max="1" width="6.7109375" style="1" customWidth="1"/>
    <col min="2" max="2" width="16.5703125" style="2" customWidth="1"/>
    <col min="3" max="3" width="35" style="2" bestFit="1" customWidth="1"/>
    <col min="4" max="4" width="32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76" t="s">
        <v>30</v>
      </c>
      <c r="C1" s="76"/>
      <c r="D1" s="77" t="s">
        <v>38</v>
      </c>
      <c r="E1" s="77"/>
      <c r="F1" s="33" t="s">
        <v>57</v>
      </c>
      <c r="G1" s="32" t="s">
        <v>46</v>
      </c>
      <c r="L1" s="7" t="s">
        <v>2</v>
      </c>
      <c r="M1" s="3">
        <f>+P1-N7</f>
        <v>0</v>
      </c>
      <c r="N1" s="5" t="s">
        <v>21</v>
      </c>
      <c r="O1" s="6"/>
      <c r="P1" s="48">
        <f>SUM(H7:M7)</f>
        <v>112.4</v>
      </c>
      <c r="Q1" s="3" t="s">
        <v>31</v>
      </c>
      <c r="R1" s="107">
        <f>SUM(P11:P18)</f>
        <v>133.43</v>
      </c>
    </row>
    <row r="2" spans="1:18" s="7" customFormat="1" ht="57.75" customHeight="1">
      <c r="A2" s="4"/>
      <c r="B2" s="78" t="s">
        <v>8</v>
      </c>
      <c r="C2" s="78"/>
      <c r="D2" s="77" t="s">
        <v>39</v>
      </c>
      <c r="E2" s="77"/>
      <c r="F2" s="8"/>
      <c r="G2" s="8"/>
      <c r="N2" s="9" t="s">
        <v>28</v>
      </c>
      <c r="O2" s="10"/>
      <c r="P2" s="11"/>
      <c r="Q2" s="3" t="s">
        <v>1</v>
      </c>
      <c r="R2" s="107"/>
    </row>
    <row r="3" spans="1:18" s="7" customFormat="1" ht="35.25" customHeight="1">
      <c r="A3" s="4"/>
      <c r="B3" s="78" t="s">
        <v>9</v>
      </c>
      <c r="C3" s="78"/>
      <c r="D3" s="77" t="s">
        <v>1</v>
      </c>
      <c r="E3" s="77"/>
      <c r="N3" s="9" t="s">
        <v>27</v>
      </c>
      <c r="O3" s="10"/>
      <c r="P3" s="49">
        <f>+O7</f>
        <v>0</v>
      </c>
      <c r="Q3" s="12"/>
      <c r="R3" s="107">
        <v>0</v>
      </c>
    </row>
    <row r="4" spans="1:18" s="7" customFormat="1" ht="35.25" customHeight="1" thickBot="1">
      <c r="A4" s="4"/>
      <c r="D4" s="13"/>
      <c r="E4" s="13"/>
      <c r="F4" s="9" t="s">
        <v>37</v>
      </c>
      <c r="G4" s="50">
        <v>1</v>
      </c>
      <c r="H4" s="14"/>
      <c r="I4" s="14"/>
      <c r="J4" s="2"/>
      <c r="K4" s="2"/>
      <c r="L4" s="2"/>
      <c r="M4" s="2"/>
      <c r="N4" s="15"/>
      <c r="O4" s="16"/>
      <c r="P4" s="17"/>
      <c r="Q4" s="12"/>
      <c r="R4" s="107"/>
    </row>
    <row r="5" spans="1:18" s="7" customFormat="1" ht="43.5" customHeight="1" thickTop="1" thickBot="1">
      <c r="A5" s="4"/>
      <c r="B5" s="18" t="s">
        <v>10</v>
      </c>
      <c r="C5" s="19"/>
      <c r="D5" s="34">
        <v>7</v>
      </c>
      <c r="E5" s="13"/>
      <c r="F5" s="9" t="s">
        <v>25</v>
      </c>
      <c r="G5" s="50">
        <v>1.1100000000000001</v>
      </c>
      <c r="N5" s="102" t="s">
        <v>29</v>
      </c>
      <c r="O5" s="102"/>
      <c r="P5" s="51">
        <f>P1-P2-P3</f>
        <v>112.4</v>
      </c>
      <c r="Q5" s="12"/>
      <c r="R5" s="107">
        <f>R1-R3</f>
        <v>133.43</v>
      </c>
    </row>
    <row r="6" spans="1:18" s="7" customFormat="1" ht="43.5" customHeight="1" thickTop="1" thickBot="1">
      <c r="A6" s="4"/>
      <c r="B6" s="52" t="s">
        <v>52</v>
      </c>
      <c r="C6" s="52"/>
      <c r="D6" s="13"/>
      <c r="E6" s="13"/>
      <c r="F6" s="9" t="s">
        <v>26</v>
      </c>
      <c r="G6" s="53">
        <v>11.11</v>
      </c>
      <c r="Q6" s="12"/>
    </row>
    <row r="7" spans="1:18" s="7" customFormat="1" ht="27" customHeight="1" thickTop="1" thickBot="1">
      <c r="A7" s="84" t="s">
        <v>33</v>
      </c>
      <c r="B7" s="85"/>
      <c r="C7" s="86"/>
      <c r="D7" s="87" t="s">
        <v>12</v>
      </c>
      <c r="E7" s="88"/>
      <c r="F7" s="88"/>
      <c r="G7" s="54">
        <f>SUM(G11:G18)</f>
        <v>0</v>
      </c>
      <c r="H7" s="55">
        <f>SUM(H11:H18)</f>
        <v>0</v>
      </c>
      <c r="I7" s="56">
        <f>SUM(I11:I18)</f>
        <v>0</v>
      </c>
      <c r="J7" s="56">
        <f>SUM(J11:J18)</f>
        <v>31.4</v>
      </c>
      <c r="K7" s="56">
        <f>SUM(K11:K18)</f>
        <v>12</v>
      </c>
      <c r="L7" s="56">
        <f>SUM(L11:L18)</f>
        <v>42</v>
      </c>
      <c r="M7" s="57">
        <f>SUM(M11:M18)</f>
        <v>27</v>
      </c>
      <c r="N7" s="58">
        <f>SUM(N11:N18)</f>
        <v>112.39999999999999</v>
      </c>
      <c r="O7" s="59">
        <f>SUM(O11:O18)</f>
        <v>0</v>
      </c>
    </row>
    <row r="8" spans="1:18" ht="36" customHeight="1" thickTop="1" thickBot="1">
      <c r="A8" s="89"/>
      <c r="B8" s="90" t="s">
        <v>11</v>
      </c>
      <c r="C8" s="90" t="s">
        <v>23</v>
      </c>
      <c r="D8" s="91" t="s">
        <v>16</v>
      </c>
      <c r="E8" s="90" t="s">
        <v>34</v>
      </c>
      <c r="F8" s="93" t="s">
        <v>35</v>
      </c>
      <c r="G8" s="79" t="s">
        <v>13</v>
      </c>
      <c r="H8" s="81" t="s">
        <v>14</v>
      </c>
      <c r="I8" s="82" t="s">
        <v>15</v>
      </c>
      <c r="J8" s="83" t="s">
        <v>17</v>
      </c>
      <c r="K8" s="83" t="s">
        <v>18</v>
      </c>
      <c r="L8" s="103" t="s">
        <v>19</v>
      </c>
      <c r="M8" s="104"/>
      <c r="N8" s="101" t="s">
        <v>21</v>
      </c>
      <c r="O8" s="105" t="s">
        <v>22</v>
      </c>
      <c r="P8" s="94" t="s">
        <v>36</v>
      </c>
      <c r="Q8" s="2"/>
    </row>
    <row r="9" spans="1:18" ht="36" customHeight="1" thickTop="1" thickBot="1">
      <c r="A9" s="89"/>
      <c r="B9" s="90" t="s">
        <v>32</v>
      </c>
      <c r="C9" s="90"/>
      <c r="D9" s="92"/>
      <c r="E9" s="90"/>
      <c r="F9" s="93"/>
      <c r="G9" s="80"/>
      <c r="H9" s="81" t="s">
        <v>4</v>
      </c>
      <c r="I9" s="82" t="s">
        <v>4</v>
      </c>
      <c r="J9" s="82"/>
      <c r="K9" s="82" t="s">
        <v>3</v>
      </c>
      <c r="L9" s="97" t="s">
        <v>20</v>
      </c>
      <c r="M9" s="99" t="s">
        <v>24</v>
      </c>
      <c r="N9" s="101"/>
      <c r="O9" s="105"/>
      <c r="P9" s="95"/>
      <c r="Q9" s="2"/>
    </row>
    <row r="10" spans="1:18" ht="37.5" customHeight="1" thickTop="1" thickBot="1">
      <c r="A10" s="89"/>
      <c r="B10" s="90"/>
      <c r="C10" s="90"/>
      <c r="D10" s="92"/>
      <c r="E10" s="90"/>
      <c r="F10" s="93"/>
      <c r="G10" s="60" t="s">
        <v>0</v>
      </c>
      <c r="H10" s="81"/>
      <c r="I10" s="82"/>
      <c r="J10" s="82"/>
      <c r="K10" s="82"/>
      <c r="L10" s="98"/>
      <c r="M10" s="100"/>
      <c r="N10" s="101"/>
      <c r="O10" s="105"/>
      <c r="P10" s="96"/>
      <c r="Q10" s="2"/>
    </row>
    <row r="11" spans="1:18" ht="30" customHeight="1" thickTop="1">
      <c r="A11" s="20">
        <v>1</v>
      </c>
      <c r="B11" s="31">
        <v>42010</v>
      </c>
      <c r="C11" s="22" t="s">
        <v>47</v>
      </c>
      <c r="D11" s="75" t="s">
        <v>50</v>
      </c>
      <c r="E11" s="61" t="s">
        <v>53</v>
      </c>
      <c r="F11" s="62" t="s">
        <v>54</v>
      </c>
      <c r="G11" s="63"/>
      <c r="H11" s="64">
        <f>IF($D$3="si",($G$5/$G$6*G11),IF($D$3="no",G11*$G$4,0))</f>
        <v>0</v>
      </c>
      <c r="I11" s="23"/>
      <c r="J11" s="24">
        <v>22.8</v>
      </c>
      <c r="K11" s="65"/>
      <c r="L11" s="65"/>
      <c r="M11" s="27"/>
      <c r="N11" s="106">
        <f>SUM(H11:M11)</f>
        <v>22.8</v>
      </c>
      <c r="O11" s="28"/>
      <c r="P11" s="66">
        <v>27.22</v>
      </c>
      <c r="Q11" s="2"/>
    </row>
    <row r="12" spans="1:18" ht="30" customHeight="1">
      <c r="A12" s="29">
        <v>2</v>
      </c>
      <c r="B12" s="31">
        <v>42010</v>
      </c>
      <c r="C12" s="22" t="s">
        <v>47</v>
      </c>
      <c r="D12" s="75" t="s">
        <v>40</v>
      </c>
      <c r="E12" s="61" t="s">
        <v>53</v>
      </c>
      <c r="F12" s="62" t="s">
        <v>54</v>
      </c>
      <c r="G12" s="67"/>
      <c r="H12" s="64">
        <f>IF($D$3="si",($G$5/$G$6*G12),IF($D$3="no",G12*$G$4,0))</f>
        <v>0</v>
      </c>
      <c r="I12" s="23"/>
      <c r="J12" s="24"/>
      <c r="K12" s="65"/>
      <c r="L12" s="26"/>
      <c r="M12" s="27">
        <v>15.3</v>
      </c>
      <c r="N12" s="106">
        <f>SUM(H12:M12)</f>
        <v>15.3</v>
      </c>
      <c r="O12" s="30"/>
      <c r="P12" s="66">
        <v>18.27</v>
      </c>
      <c r="Q12" s="2"/>
    </row>
    <row r="13" spans="1:18" ht="30" customHeight="1">
      <c r="A13" s="29">
        <v>3</v>
      </c>
      <c r="B13" s="21">
        <v>42014</v>
      </c>
      <c r="C13" s="22" t="s">
        <v>47</v>
      </c>
      <c r="D13" s="75" t="s">
        <v>40</v>
      </c>
      <c r="E13" s="61" t="s">
        <v>53</v>
      </c>
      <c r="F13" s="62" t="s">
        <v>54</v>
      </c>
      <c r="G13" s="67"/>
      <c r="H13" s="64">
        <f t="shared" ref="H13:H18" si="0">IF($D$3="si",($G$5/$G$6*G13),IF($D$3="no",G13*$G$4,0))</f>
        <v>0</v>
      </c>
      <c r="I13" s="23"/>
      <c r="J13" s="24"/>
      <c r="K13" s="65"/>
      <c r="L13" s="26"/>
      <c r="M13" s="27">
        <v>9</v>
      </c>
      <c r="N13" s="106">
        <f t="shared" ref="N13:N18" si="1">SUM(H13:M13)</f>
        <v>9</v>
      </c>
      <c r="O13" s="30"/>
      <c r="P13" s="68">
        <v>10.63</v>
      </c>
      <c r="Q13" s="2"/>
    </row>
    <row r="14" spans="1:18" ht="30" customHeight="1">
      <c r="A14" s="29">
        <v>4</v>
      </c>
      <c r="B14" s="21">
        <v>42016</v>
      </c>
      <c r="C14" s="22" t="s">
        <v>47</v>
      </c>
      <c r="D14" s="75" t="s">
        <v>55</v>
      </c>
      <c r="E14" s="61" t="s">
        <v>53</v>
      </c>
      <c r="F14" s="62" t="s">
        <v>54</v>
      </c>
      <c r="G14" s="67"/>
      <c r="H14" s="64">
        <f t="shared" si="0"/>
        <v>0</v>
      </c>
      <c r="I14" s="23"/>
      <c r="J14" s="24"/>
      <c r="K14" s="65"/>
      <c r="L14" s="26">
        <v>42</v>
      </c>
      <c r="M14" s="27"/>
      <c r="N14" s="106">
        <f t="shared" si="1"/>
        <v>42</v>
      </c>
      <c r="O14" s="30"/>
      <c r="P14" s="69">
        <v>49.72</v>
      </c>
      <c r="Q14" s="2"/>
    </row>
    <row r="15" spans="1:18" ht="30" customHeight="1">
      <c r="A15" s="29">
        <v>5</v>
      </c>
      <c r="B15" s="21">
        <v>42016</v>
      </c>
      <c r="C15" s="22" t="s">
        <v>47</v>
      </c>
      <c r="D15" s="75" t="s">
        <v>44</v>
      </c>
      <c r="E15" s="61" t="s">
        <v>53</v>
      </c>
      <c r="F15" s="62" t="s">
        <v>54</v>
      </c>
      <c r="G15" s="67"/>
      <c r="H15" s="64">
        <f t="shared" si="0"/>
        <v>0</v>
      </c>
      <c r="I15" s="23"/>
      <c r="J15" s="24">
        <v>8.6</v>
      </c>
      <c r="K15" s="65"/>
      <c r="L15" s="26"/>
      <c r="M15" s="27"/>
      <c r="N15" s="106">
        <f t="shared" si="1"/>
        <v>8.6</v>
      </c>
      <c r="O15" s="30"/>
      <c r="P15" s="70">
        <v>10.18</v>
      </c>
      <c r="Q15" s="2"/>
    </row>
    <row r="16" spans="1:18" ht="30" customHeight="1">
      <c r="A16" s="29">
        <v>6</v>
      </c>
      <c r="B16" s="21">
        <v>42016</v>
      </c>
      <c r="C16" s="22" t="s">
        <v>47</v>
      </c>
      <c r="D16" s="75" t="s">
        <v>56</v>
      </c>
      <c r="E16" s="61" t="s">
        <v>53</v>
      </c>
      <c r="F16" s="62" t="s">
        <v>54</v>
      </c>
      <c r="G16" s="67"/>
      <c r="H16" s="64">
        <f t="shared" si="0"/>
        <v>0</v>
      </c>
      <c r="I16" s="23"/>
      <c r="J16" s="24"/>
      <c r="K16" s="65">
        <v>12</v>
      </c>
      <c r="L16" s="26"/>
      <c r="M16" s="27"/>
      <c r="N16" s="106">
        <f t="shared" si="1"/>
        <v>12</v>
      </c>
      <c r="O16" s="30"/>
      <c r="P16" s="69">
        <v>14.21</v>
      </c>
      <c r="Q16" s="2"/>
    </row>
    <row r="17" spans="1:17" ht="30" customHeight="1">
      <c r="A17" s="29">
        <v>7</v>
      </c>
      <c r="B17" s="21">
        <v>42016</v>
      </c>
      <c r="C17" s="22" t="s">
        <v>47</v>
      </c>
      <c r="D17" s="75" t="s">
        <v>40</v>
      </c>
      <c r="E17" s="61" t="s">
        <v>53</v>
      </c>
      <c r="F17" s="62" t="s">
        <v>54</v>
      </c>
      <c r="G17" s="67"/>
      <c r="H17" s="64">
        <f t="shared" si="0"/>
        <v>0</v>
      </c>
      <c r="I17" s="23"/>
      <c r="J17" s="24"/>
      <c r="K17" s="65"/>
      <c r="L17" s="26"/>
      <c r="M17" s="27">
        <v>2.7</v>
      </c>
      <c r="N17" s="106">
        <f t="shared" si="1"/>
        <v>2.7</v>
      </c>
      <c r="O17" s="30"/>
      <c r="P17" s="69">
        <v>3.2</v>
      </c>
      <c r="Q17" s="2"/>
    </row>
    <row r="18" spans="1:17" ht="30" customHeight="1">
      <c r="A18" s="29">
        <v>8</v>
      </c>
      <c r="B18" s="21"/>
      <c r="C18" s="22"/>
      <c r="D18" s="75"/>
      <c r="E18" s="61"/>
      <c r="F18" s="62"/>
      <c r="G18" s="67"/>
      <c r="H18" s="64">
        <f t="shared" si="0"/>
        <v>0</v>
      </c>
      <c r="I18" s="23"/>
      <c r="J18" s="24"/>
      <c r="K18" s="65"/>
      <c r="L18" s="26"/>
      <c r="M18" s="27"/>
      <c r="N18" s="106">
        <f t="shared" si="1"/>
        <v>0</v>
      </c>
      <c r="O18" s="30"/>
      <c r="P18" s="69"/>
      <c r="Q18" s="2"/>
    </row>
    <row r="19" spans="1:17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Q19" s="2"/>
    </row>
    <row r="20" spans="1:17">
      <c r="A20" s="38"/>
      <c r="B20" s="39"/>
      <c r="C20" s="40"/>
      <c r="D20" s="41"/>
      <c r="E20" s="41"/>
      <c r="F20" s="42"/>
      <c r="G20" s="43"/>
      <c r="H20" s="44"/>
      <c r="I20" s="45"/>
      <c r="J20" s="45"/>
      <c r="K20" s="45"/>
      <c r="L20" s="45"/>
      <c r="M20" s="45"/>
      <c r="N20" s="46"/>
      <c r="O20" s="47"/>
      <c r="Q20" s="2"/>
    </row>
    <row r="21" spans="1:17">
      <c r="A21" s="35"/>
      <c r="B21" s="37" t="s">
        <v>5</v>
      </c>
      <c r="C21" s="37"/>
      <c r="D21" s="37"/>
      <c r="E21" s="36"/>
      <c r="F21" s="36"/>
      <c r="G21" s="37" t="s">
        <v>7</v>
      </c>
      <c r="H21" s="37"/>
      <c r="I21" s="37"/>
      <c r="J21" s="36"/>
      <c r="K21" s="36"/>
      <c r="L21" s="37" t="s">
        <v>6</v>
      </c>
      <c r="M21" s="37"/>
      <c r="N21" s="37"/>
      <c r="O21" s="36"/>
      <c r="Q21" s="2"/>
    </row>
    <row r="22" spans="1:17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2"/>
    </row>
    <row r="23" spans="1:17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Q23" s="2"/>
    </row>
  </sheetData>
  <mergeCells count="26">
    <mergeCell ref="P8:P10"/>
    <mergeCell ref="L9:L10"/>
    <mergeCell ref="M9:M10"/>
    <mergeCell ref="N8:N10"/>
    <mergeCell ref="N5:O5"/>
    <mergeCell ref="L8:M8"/>
    <mergeCell ref="O8:O10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B1:C1"/>
    <mergeCell ref="D1:E1"/>
    <mergeCell ref="B2:C2"/>
    <mergeCell ref="D2:E2"/>
    <mergeCell ref="B3:C3"/>
    <mergeCell ref="D3:E3"/>
  </mergeCells>
  <conditionalFormatting sqref="M1">
    <cfRule type="cellIs" dxfId="1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H20:M20 H12:H18 J13:L18 I17:I18 J11:M12 H11:I11 M18">
      <formula1>0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textLength" operator="greaterThan" sqref="F20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allowBlank="1" sqref="C20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0866141732283472" right="0.70866141732283472" top="1.4960629921259843" bottom="0.74803149606299213" header="0.31496062992125984" footer="0.31496062992125984"/>
  <pageSetup paperSize="9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Value COP</vt:lpstr>
      <vt:lpstr>Expense Value EUR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2015-01-27T16:14:05Z</cp:lastPrinted>
  <dcterms:created xsi:type="dcterms:W3CDTF">2007-03-06T14:42:56Z</dcterms:created>
  <dcterms:modified xsi:type="dcterms:W3CDTF">2015-01-27T16:28:26Z</dcterms:modified>
</cp:coreProperties>
</file>