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8190" tabRatio="433" activeTab="1"/>
  </bookViews>
  <sheets>
    <sheet name="Nota Spese Italia" sheetId="1" r:id="rId1"/>
    <sheet name="Nota Spese Estero" sheetId="3" r:id="rId2"/>
  </sheets>
  <definedNames>
    <definedName name="_xlnm.Print_Area" localSheetId="1">'Nota Spese Estero'!$A$1:$R$27</definedName>
    <definedName name="_xlnm.Print_Area" localSheetId="0">'Nota Spese Italia'!$A$1:$S$26</definedName>
    <definedName name="_xlnm.Print_Titles" localSheetId="1">'Nota Spese Estero'!$1:$10</definedName>
    <definedName name="_xlnm.Print_Titles" localSheetId="0">'Nota Spese Italia'!$7:$10</definedName>
  </definedNames>
  <calcPr calcId="145621"/>
</workbook>
</file>

<file path=xl/calcChain.xml><?xml version="1.0" encoding="utf-8"?>
<calcChain xmlns="http://schemas.openxmlformats.org/spreadsheetml/2006/main">
  <c r="R3" i="3" l="1"/>
  <c r="R1" i="3"/>
  <c r="N19" i="1"/>
  <c r="P22" i="3"/>
  <c r="H22" i="3"/>
  <c r="N22" i="3" s="1"/>
  <c r="P21" i="3"/>
  <c r="H21" i="3"/>
  <c r="P20" i="3"/>
  <c r="H20" i="3"/>
  <c r="N20" i="3" s="1"/>
  <c r="P19" i="3"/>
  <c r="N19" i="3"/>
  <c r="H19" i="3"/>
  <c r="P18" i="3"/>
  <c r="H18" i="3"/>
  <c r="N18" i="3" s="1"/>
  <c r="P17" i="3"/>
  <c r="H17" i="3"/>
  <c r="N17" i="3" s="1"/>
  <c r="P16" i="3"/>
  <c r="H16" i="3"/>
  <c r="N16" i="3" s="1"/>
  <c r="P15" i="3"/>
  <c r="H15" i="3"/>
  <c r="N15" i="3" s="1"/>
  <c r="P14" i="3"/>
  <c r="H14" i="3"/>
  <c r="N14" i="3" s="1"/>
  <c r="P13" i="3"/>
  <c r="H13" i="3"/>
  <c r="N13" i="3" s="1"/>
  <c r="P12" i="3"/>
  <c r="H12" i="3"/>
  <c r="N12" i="3" s="1"/>
  <c r="H11" i="3"/>
  <c r="N11" i="3" s="1"/>
  <c r="R5" i="3" l="1"/>
  <c r="H11" i="1"/>
  <c r="N11" i="1" s="1"/>
  <c r="O7" i="3"/>
  <c r="P3" i="3" s="1"/>
  <c r="M7" i="3"/>
  <c r="L7" i="3"/>
  <c r="K7" i="3"/>
  <c r="J7" i="3"/>
  <c r="I7" i="3"/>
  <c r="G7" i="3"/>
  <c r="H20" i="1"/>
  <c r="N20" i="1" s="1"/>
  <c r="H18" i="1"/>
  <c r="H17" i="1"/>
  <c r="H16" i="1"/>
  <c r="H15" i="1"/>
  <c r="H14" i="1"/>
  <c r="H13" i="1"/>
  <c r="N13" i="1" s="1"/>
  <c r="H12" i="1"/>
  <c r="O7" i="1"/>
  <c r="P3" i="1" s="1"/>
  <c r="G7" i="1"/>
  <c r="I7" i="1"/>
  <c r="M7" i="1"/>
  <c r="L7" i="1"/>
  <c r="K7" i="1"/>
  <c r="J7" i="1"/>
  <c r="P11" i="1"/>
  <c r="H7" i="1" l="1"/>
  <c r="P1" i="1" s="1"/>
  <c r="P5" i="1" s="1"/>
  <c r="P20" i="1"/>
  <c r="N16" i="1"/>
  <c r="N15" i="1"/>
  <c r="N12" i="1"/>
  <c r="H7" i="3"/>
  <c r="P1" i="3" s="1"/>
  <c r="P5" i="3" s="1"/>
  <c r="N18" i="1"/>
  <c r="N17" i="1"/>
  <c r="N14" i="1"/>
  <c r="P18" i="1"/>
  <c r="P17" i="1"/>
  <c r="P16" i="1"/>
  <c r="P15" i="1"/>
  <c r="P14" i="1"/>
  <c r="P13" i="1"/>
  <c r="P12" i="1"/>
  <c r="N7" i="1" l="1"/>
  <c r="N7" i="3" l="1"/>
  <c r="P7" i="3" s="1"/>
  <c r="P7" i="1"/>
  <c r="M1" i="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<sst xmlns="http://schemas.openxmlformats.org/spreadsheetml/2006/main" count="155" uniqueCount="65">
  <si>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</si>
  <si>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</si>
  <si>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</si>
  <si>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</si>
  <si>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</si>
  <si>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</si>
  <si>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</si>
  <si>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</si>
  <si>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</si>
  <si>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</si>
  <si>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</si>
  <si>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</si>
  <si>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</si>
  <si>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</si>
  <si>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</si>
  <si>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</si>
  <si>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</si>
  <si>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</si>
  <si>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</si>
  <si>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</si>
  <si>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</si>
  <si>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</si>
  <si>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</si>
  <si>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</si>
  <si>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</si>
  <si>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</si>
  <si>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</si>
  <si>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</si>
  <si>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</si>
  <si>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</si>
  <si>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</si>
  <si>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</si>
  <si>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</si>
  <si>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</si>
  <si>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</si>
  <si>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</si>
  <si>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</si>
  <si>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</si>
  <si>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</si>
  <si>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</si>
  <si>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</si>
  <si>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</si>
  <si>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</si>
  <si>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</si>
  <si>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Maasimiliano Luppi</t>
  </si>
  <si>
    <t>(importi in Valuta GBP)</t>
  </si>
  <si>
    <t>trasferta Leicester</t>
  </si>
  <si>
    <t>UK</t>
  </si>
  <si>
    <t>GBP</t>
  </si>
  <si>
    <t>taxi</t>
  </si>
  <si>
    <t>vitto</t>
  </si>
  <si>
    <t>trasferta Londra</t>
  </si>
  <si>
    <t>Massimiliano Luppi</t>
  </si>
  <si>
    <t>Varese</t>
  </si>
  <si>
    <t>Dusseldorf</t>
  </si>
  <si>
    <t>Milano</t>
  </si>
  <si>
    <t>carburante</t>
  </si>
  <si>
    <t>autostrada</t>
  </si>
  <si>
    <t>01_01</t>
  </si>
  <si>
    <t>01_02</t>
  </si>
  <si>
    <t>Extra Hotel</t>
  </si>
  <si>
    <t>parcheggio</t>
  </si>
  <si>
    <t>meeting Londra</t>
  </si>
  <si>
    <t>Restituzione contanti</t>
  </si>
  <si>
    <t>prelievo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</si>
</sst>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  <numFmt numFmtId="173" formatCode="#,##0.00_ ;[Red]\-#,##0.00\ "/>
  </numFmts>
  <fonts count="13" x14ac:knownFonts="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6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0" fontId="1" fillId="2" borderId="70" xfId="0" applyFont="1" applyFill="1" applyBorder="1" applyAlignment="1" applyProtection="1">
      <alignment horizontal="center" vertical="center" wrapText="1"/>
    </xf>
    <xf numFmtId="4" fontId="1" fillId="2" borderId="71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8" xfId="0" applyNumberFormat="1" applyFont="1" applyFill="1" applyBorder="1" applyAlignment="1" applyProtection="1">
      <alignment horizontal="center" vertical="center"/>
    </xf>
    <xf numFmtId="0" fontId="1" fillId="0" borderId="76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12" fillId="0" borderId="25" xfId="0" applyFont="1" applyBorder="1" applyAlignment="1" applyProtection="1">
      <alignment vertical="center"/>
    </xf>
    <xf numFmtId="0" fontId="12" fillId="0" borderId="65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horizontal="left" vertical="center"/>
      <protection locked="0"/>
    </xf>
    <xf numFmtId="49" fontId="12" fillId="0" borderId="21" xfId="0" applyNumberFormat="1" applyFont="1" applyBorder="1" applyAlignment="1" applyProtection="1">
      <alignment horizontal="left" vertical="center"/>
      <protection locked="0"/>
    </xf>
    <xf numFmtId="38" fontId="12" fillId="0" borderId="17" xfId="0" applyNumberFormat="1" applyFont="1" applyBorder="1" applyAlignment="1" applyProtection="1">
      <alignment horizontal="center" vertical="center"/>
      <protection locked="0"/>
    </xf>
    <xf numFmtId="171" fontId="12" fillId="0" borderId="18" xfId="0" applyNumberFormat="1" applyFont="1" applyBorder="1" applyAlignment="1" applyProtection="1">
      <alignment horizontal="right" vertical="center"/>
    </xf>
    <xf numFmtId="171" fontId="12" fillId="0" borderId="15" xfId="0" applyNumberFormat="1" applyFont="1" applyBorder="1" applyAlignment="1" applyProtection="1">
      <alignment horizontal="right" vertical="center"/>
      <protection locked="0"/>
    </xf>
    <xf numFmtId="171" fontId="12" fillId="0" borderId="58" xfId="0" applyNumberFormat="1" applyFont="1" applyBorder="1" applyAlignment="1" applyProtection="1">
      <alignment horizontal="right" vertical="center"/>
      <protection locked="0"/>
    </xf>
    <xf numFmtId="171" fontId="12" fillId="0" borderId="22" xfId="0" applyNumberFormat="1" applyFont="1" applyBorder="1" applyAlignment="1" applyProtection="1">
      <alignment horizontal="right" vertical="center"/>
      <protection locked="0"/>
    </xf>
    <xf numFmtId="171" fontId="12" fillId="0" borderId="23" xfId="0" applyNumberFormat="1" applyFont="1" applyBorder="1" applyAlignment="1" applyProtection="1">
      <alignment horizontal="right" vertical="center"/>
      <protection locked="0"/>
    </xf>
    <xf numFmtId="164" fontId="12" fillId="3" borderId="24" xfId="1" applyFont="1" applyFill="1" applyBorder="1" applyAlignment="1" applyProtection="1">
      <alignment horizontal="right" vertical="center"/>
    </xf>
    <xf numFmtId="4" fontId="12" fillId="4" borderId="24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</xf>
    <xf numFmtId="172" fontId="2" fillId="0" borderId="0" xfId="0" applyNumberFormat="1" applyFont="1" applyAlignment="1" applyProtection="1">
      <alignment vertical="center"/>
    </xf>
    <xf numFmtId="172" fontId="12" fillId="0" borderId="0" xfId="0" applyNumberFormat="1" applyFont="1" applyAlignment="1" applyProtection="1">
      <alignment vertical="center"/>
    </xf>
    <xf numFmtId="43" fontId="12" fillId="5" borderId="7" xfId="0" applyNumberFormat="1" applyFont="1" applyFill="1" applyBorder="1" applyAlignment="1" applyProtection="1">
      <alignment vertical="center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1" xfId="0" applyFont="1" applyFill="1" applyBorder="1" applyAlignment="1" applyProtection="1">
      <alignment horizontal="center" vertical="center" wrapText="1"/>
    </xf>
    <xf numFmtId="0" fontId="2" fillId="7" borderId="71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2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3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173" fontId="1" fillId="0" borderId="0" xfId="0" applyNumberFormat="1" applyFont="1" applyAlignment="1" applyProtection="1">
      <alignment vertical="center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view="pageBreakPreview" zoomScale="50" zoomScaleSheetLayoutView="50" workbookViewId="0">
      <pane ySplit="5" topLeftCell="A6" activePane="bottomLeft" state="frozen"/>
      <selection pane="bottomLeft" activeCell="I20" sqref="I20"/>
    </sheetView>
  </sheetViews>
  <sheetFormatPr defaultColWidth="9.140625" defaultRowHeight="18.75" x14ac:dyDescent="0.2"/>
  <cols>
    <col min="1" max="1" width="6.7109375" style="1" customWidth="1"/>
    <col min="2" max="2" width="19.42578125" style="2" customWidth="1"/>
    <col min="3" max="3" width="23.85546875" style="2" bestFit="1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 x14ac:dyDescent="0.2">
      <c r="A1" s="4"/>
      <c r="B1" s="134" t="s">
        <v>0</v>
      </c>
      <c r="C1" s="134"/>
      <c r="D1" s="134"/>
      <c r="E1" s="135" t="s">
        <v>52</v>
      </c>
      <c r="F1" s="135"/>
      <c r="G1" s="51">
        <v>42005</v>
      </c>
      <c r="H1" s="50" t="s">
        <v>58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127.02628262826283</v>
      </c>
      <c r="Q1" s="3" t="s">
        <v>28</v>
      </c>
    </row>
    <row r="2" spans="1:19" s="8" customFormat="1" ht="35.25" customHeight="1" x14ac:dyDescent="0.2">
      <c r="A2" s="4"/>
      <c r="B2" s="136" t="s">
        <v>2</v>
      </c>
      <c r="C2" s="136"/>
      <c r="D2" s="136"/>
      <c r="E2" s="135"/>
      <c r="F2" s="135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 x14ac:dyDescent="0.2">
      <c r="A3" s="4"/>
      <c r="B3" s="136" t="s">
        <v>26</v>
      </c>
      <c r="C3" s="136"/>
      <c r="D3" s="136"/>
      <c r="E3" s="135" t="s">
        <v>28</v>
      </c>
      <c r="F3" s="135"/>
      <c r="N3" s="10" t="s">
        <v>4</v>
      </c>
      <c r="O3" s="11"/>
      <c r="P3" s="12">
        <f>+O7</f>
        <v>101.4</v>
      </c>
      <c r="Q3" s="13"/>
      <c r="R3" s="14"/>
    </row>
    <row r="4" spans="1:19" s="8" customFormat="1" ht="35.25" customHeight="1" thickBot="1" x14ac:dyDescent="0.25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 x14ac:dyDescent="0.25">
      <c r="A5" s="4"/>
      <c r="B5" s="19" t="s">
        <v>6</v>
      </c>
      <c r="C5" s="62"/>
      <c r="D5" s="20"/>
      <c r="E5" s="58">
        <v>4</v>
      </c>
      <c r="F5" s="14"/>
      <c r="G5" s="10" t="s">
        <v>7</v>
      </c>
      <c r="H5" s="21">
        <v>1.42</v>
      </c>
      <c r="N5" s="139" t="s">
        <v>8</v>
      </c>
      <c r="O5" s="139"/>
      <c r="P5" s="22">
        <f>P1-P2-P3-P4</f>
        <v>25.626282628262828</v>
      </c>
      <c r="Q5" s="13"/>
      <c r="R5" s="14"/>
    </row>
    <row r="6" spans="1:19" s="8" customFormat="1" ht="31.5" customHeight="1" thickTop="1" thickBot="1" x14ac:dyDescent="0.25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 x14ac:dyDescent="0.25">
      <c r="A7" s="52"/>
      <c r="B7" s="53"/>
      <c r="C7" s="53"/>
      <c r="D7" s="54" t="s">
        <v>29</v>
      </c>
      <c r="E7" s="142" t="s">
        <v>11</v>
      </c>
      <c r="F7" s="143"/>
      <c r="G7" s="25">
        <f t="shared" ref="G7:O7" si="0">SUM(G11:G20)</f>
        <v>116</v>
      </c>
      <c r="H7" s="25">
        <f t="shared" si="0"/>
        <v>14.826282628262826</v>
      </c>
      <c r="I7" s="64">
        <f t="shared" si="0"/>
        <v>93.7</v>
      </c>
      <c r="J7" s="69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18.5</v>
      </c>
      <c r="N7" s="65">
        <f t="shared" si="0"/>
        <v>127.02628262826282</v>
      </c>
      <c r="O7" s="66">
        <f t="shared" si="0"/>
        <v>101.4</v>
      </c>
      <c r="P7" s="13">
        <f>+N7-SUM(I7:M7)</f>
        <v>14.826282628262817</v>
      </c>
    </row>
    <row r="8" spans="1:19" ht="36" customHeight="1" thickTop="1" thickBot="1" x14ac:dyDescent="0.25">
      <c r="A8" s="120"/>
      <c r="B8" s="63"/>
      <c r="C8" s="122" t="s">
        <v>13</v>
      </c>
      <c r="D8" s="124" t="s">
        <v>25</v>
      </c>
      <c r="E8" s="123" t="s">
        <v>14</v>
      </c>
      <c r="F8" s="125" t="s">
        <v>34</v>
      </c>
      <c r="G8" s="126" t="s">
        <v>15</v>
      </c>
      <c r="H8" s="127" t="s">
        <v>16</v>
      </c>
      <c r="I8" s="132" t="s">
        <v>37</v>
      </c>
      <c r="J8" s="132" t="s">
        <v>39</v>
      </c>
      <c r="K8" s="132" t="s">
        <v>38</v>
      </c>
      <c r="L8" s="140" t="s">
        <v>35</v>
      </c>
      <c r="M8" s="141"/>
      <c r="N8" s="118" t="s">
        <v>17</v>
      </c>
      <c r="O8" s="130" t="s">
        <v>18</v>
      </c>
      <c r="P8" s="117" t="s">
        <v>19</v>
      </c>
      <c r="R8" s="2"/>
    </row>
    <row r="9" spans="1:19" ht="36" customHeight="1" thickTop="1" thickBot="1" x14ac:dyDescent="0.25">
      <c r="A9" s="121"/>
      <c r="B9" s="63" t="s">
        <v>12</v>
      </c>
      <c r="C9" s="123"/>
      <c r="D9" s="123"/>
      <c r="E9" s="123"/>
      <c r="F9" s="125"/>
      <c r="G9" s="126"/>
      <c r="H9" s="128"/>
      <c r="I9" s="133" t="s">
        <v>37</v>
      </c>
      <c r="J9" s="133"/>
      <c r="K9" s="133" t="s">
        <v>36</v>
      </c>
      <c r="L9" s="144" t="s">
        <v>23</v>
      </c>
      <c r="M9" s="137" t="s">
        <v>24</v>
      </c>
      <c r="N9" s="119"/>
      <c r="O9" s="131"/>
      <c r="P9" s="117"/>
      <c r="R9" s="2"/>
    </row>
    <row r="10" spans="1:19" ht="37.5" customHeight="1" thickTop="1" thickBot="1" x14ac:dyDescent="0.25">
      <c r="A10" s="121"/>
      <c r="B10" s="55"/>
      <c r="C10" s="123"/>
      <c r="D10" s="123"/>
      <c r="E10" s="123"/>
      <c r="F10" s="125"/>
      <c r="G10" s="26" t="s">
        <v>20</v>
      </c>
      <c r="H10" s="129"/>
      <c r="I10" s="133"/>
      <c r="J10" s="133"/>
      <c r="K10" s="133"/>
      <c r="L10" s="145"/>
      <c r="M10" s="138"/>
      <c r="N10" s="119"/>
      <c r="O10" s="131"/>
      <c r="P10" s="117"/>
      <c r="R10" s="2"/>
    </row>
    <row r="11" spans="1:19" ht="30" customHeight="1" thickTop="1" x14ac:dyDescent="0.2">
      <c r="A11" s="27">
        <v>1</v>
      </c>
      <c r="B11" s="47">
        <v>42024</v>
      </c>
      <c r="C11" s="29" t="s">
        <v>46</v>
      </c>
      <c r="D11" s="29" t="s">
        <v>50</v>
      </c>
      <c r="E11" s="68"/>
      <c r="F11" s="68" t="s">
        <v>53</v>
      </c>
      <c r="G11" s="96"/>
      <c r="H11" s="99">
        <f>IF($E$3="si",($H$5/$H$6*G11),IF($E$3="no",G11*$H$4,0))</f>
        <v>0</v>
      </c>
      <c r="I11" s="70"/>
      <c r="J11" s="70"/>
      <c r="K11" s="34"/>
      <c r="L11" s="35"/>
      <c r="M11" s="37">
        <v>11.2</v>
      </c>
      <c r="N11" s="39">
        <f>SUM(H11:M11)</f>
        <v>11.2</v>
      </c>
      <c r="O11" s="40">
        <v>11.2</v>
      </c>
      <c r="P11" s="41" t="str">
        <f>IF($F11="Milano","X","")</f>
        <v/>
      </c>
      <c r="R11" s="2"/>
    </row>
    <row r="12" spans="1:19" ht="30" customHeight="1" x14ac:dyDescent="0.2">
      <c r="A12" s="42">
        <v>2</v>
      </c>
      <c r="B12" s="47">
        <v>42024</v>
      </c>
      <c r="C12" s="29" t="s">
        <v>46</v>
      </c>
      <c r="D12" s="44" t="s">
        <v>50</v>
      </c>
      <c r="E12" s="68"/>
      <c r="F12" s="68" t="s">
        <v>54</v>
      </c>
      <c r="G12" s="97"/>
      <c r="H12" s="99">
        <f t="shared" ref="H12:H20" si="1">IF($E$3="si",($H$5/$H$6*G12),IF($E$3="no",G12*$H$4,0))</f>
        <v>0</v>
      </c>
      <c r="I12" s="70"/>
      <c r="J12" s="70"/>
      <c r="K12" s="34"/>
      <c r="L12" s="35"/>
      <c r="M12" s="37">
        <v>3.1</v>
      </c>
      <c r="N12" s="39">
        <f>SUM(H12:M12)</f>
        <v>3.1</v>
      </c>
      <c r="O12" s="43"/>
      <c r="P12" s="41" t="str">
        <f t="shared" ref="P12:P20" si="2">IF($F12="Milano","X","")</f>
        <v/>
      </c>
      <c r="R12" s="2"/>
    </row>
    <row r="13" spans="1:19" ht="30" customHeight="1" x14ac:dyDescent="0.2">
      <c r="A13" s="42">
        <v>3</v>
      </c>
      <c r="B13" s="28">
        <v>42031</v>
      </c>
      <c r="C13" s="29" t="s">
        <v>51</v>
      </c>
      <c r="D13" s="29" t="s">
        <v>50</v>
      </c>
      <c r="E13" s="68"/>
      <c r="F13" s="68" t="s">
        <v>55</v>
      </c>
      <c r="G13" s="97"/>
      <c r="H13" s="99">
        <f t="shared" si="1"/>
        <v>0</v>
      </c>
      <c r="I13" s="70"/>
      <c r="J13" s="70"/>
      <c r="K13" s="34"/>
      <c r="L13" s="35"/>
      <c r="M13" s="37">
        <v>4.2</v>
      </c>
      <c r="N13" s="39">
        <f>SUM(H13:M13)</f>
        <v>4.2</v>
      </c>
      <c r="O13" s="43">
        <v>4.2</v>
      </c>
      <c r="P13" s="41" t="str">
        <f t="shared" si="2"/>
        <v>X</v>
      </c>
      <c r="R13" s="2"/>
    </row>
    <row r="14" spans="1:19" ht="30" customHeight="1" x14ac:dyDescent="0.2">
      <c r="A14" s="42">
        <v>4</v>
      </c>
      <c r="B14" s="28">
        <v>42024</v>
      </c>
      <c r="C14" s="29" t="s">
        <v>46</v>
      </c>
      <c r="D14" s="29" t="s">
        <v>56</v>
      </c>
      <c r="E14" s="68"/>
      <c r="F14" s="68"/>
      <c r="G14" s="97">
        <v>58</v>
      </c>
      <c r="H14" s="99">
        <f t="shared" si="1"/>
        <v>7.4131413141314129</v>
      </c>
      <c r="I14" s="70"/>
      <c r="J14" s="70"/>
      <c r="K14" s="34"/>
      <c r="L14" s="35"/>
      <c r="M14" s="37"/>
      <c r="N14" s="39">
        <f t="shared" ref="N14:N20" si="3">SUM(H14:M14)</f>
        <v>7.4131413141314129</v>
      </c>
      <c r="O14" s="43"/>
      <c r="P14" s="41" t="str">
        <f t="shared" si="2"/>
        <v/>
      </c>
      <c r="R14" s="2"/>
    </row>
    <row r="15" spans="1:19" ht="30" customHeight="1" x14ac:dyDescent="0.2">
      <c r="A15" s="42">
        <v>5</v>
      </c>
      <c r="B15" s="28">
        <v>42025</v>
      </c>
      <c r="C15" s="29" t="s">
        <v>46</v>
      </c>
      <c r="D15" s="29" t="s">
        <v>56</v>
      </c>
      <c r="E15" s="68"/>
      <c r="F15" s="68"/>
      <c r="G15" s="97">
        <v>58</v>
      </c>
      <c r="H15" s="99">
        <f t="shared" si="1"/>
        <v>7.4131413141314129</v>
      </c>
      <c r="I15" s="70"/>
      <c r="J15" s="70"/>
      <c r="K15" s="34"/>
      <c r="L15" s="35"/>
      <c r="M15" s="37"/>
      <c r="N15" s="39">
        <f t="shared" si="3"/>
        <v>7.4131413141314129</v>
      </c>
      <c r="O15" s="43"/>
      <c r="P15" s="41" t="str">
        <f t="shared" si="2"/>
        <v/>
      </c>
      <c r="R15" s="2"/>
    </row>
    <row r="16" spans="1:19" ht="30" customHeight="1" x14ac:dyDescent="0.2">
      <c r="A16" s="42">
        <v>6</v>
      </c>
      <c r="B16" s="28">
        <v>42328</v>
      </c>
      <c r="C16" s="29" t="s">
        <v>46</v>
      </c>
      <c r="D16" s="29" t="s">
        <v>57</v>
      </c>
      <c r="E16" s="68"/>
      <c r="F16" s="68"/>
      <c r="G16" s="97"/>
      <c r="H16" s="99">
        <f t="shared" si="1"/>
        <v>0</v>
      </c>
      <c r="I16" s="70">
        <v>2.9</v>
      </c>
      <c r="J16" s="70"/>
      <c r="K16" s="34"/>
      <c r="L16" s="35"/>
      <c r="M16" s="37"/>
      <c r="N16" s="39">
        <f t="shared" si="3"/>
        <v>2.9</v>
      </c>
      <c r="O16" s="43"/>
      <c r="P16" s="41" t="str">
        <f t="shared" si="2"/>
        <v/>
      </c>
      <c r="R16" s="2"/>
    </row>
    <row r="17" spans="1:18" ht="30" customHeight="1" x14ac:dyDescent="0.2">
      <c r="A17" s="42">
        <v>7</v>
      </c>
      <c r="B17" s="28">
        <v>42025</v>
      </c>
      <c r="C17" s="29" t="s">
        <v>46</v>
      </c>
      <c r="D17" s="29" t="s">
        <v>57</v>
      </c>
      <c r="E17" s="68"/>
      <c r="F17" s="68"/>
      <c r="G17" s="97"/>
      <c r="H17" s="99">
        <f t="shared" si="1"/>
        <v>0</v>
      </c>
      <c r="I17" s="70">
        <v>2.9</v>
      </c>
      <c r="J17" s="70"/>
      <c r="K17" s="34"/>
      <c r="L17" s="35"/>
      <c r="M17" s="37"/>
      <c r="N17" s="39">
        <f t="shared" si="3"/>
        <v>2.9</v>
      </c>
      <c r="O17" s="43"/>
      <c r="P17" s="41" t="str">
        <f t="shared" si="2"/>
        <v/>
      </c>
      <c r="R17" s="2"/>
    </row>
    <row r="18" spans="1:18" ht="30" customHeight="1" x14ac:dyDescent="0.2">
      <c r="A18" s="42">
        <v>8</v>
      </c>
      <c r="B18" s="28">
        <v>42025</v>
      </c>
      <c r="C18" s="29" t="s">
        <v>46</v>
      </c>
      <c r="D18" s="29" t="s">
        <v>57</v>
      </c>
      <c r="E18" s="68"/>
      <c r="F18" s="68"/>
      <c r="G18" s="97"/>
      <c r="H18" s="99">
        <f t="shared" si="1"/>
        <v>0</v>
      </c>
      <c r="I18" s="70">
        <v>1.9</v>
      </c>
      <c r="J18" s="70"/>
      <c r="K18" s="34"/>
      <c r="L18" s="35"/>
      <c r="M18" s="35"/>
      <c r="N18" s="39">
        <f t="shared" si="3"/>
        <v>1.9</v>
      </c>
      <c r="O18" s="43"/>
      <c r="P18" s="41" t="str">
        <f t="shared" si="2"/>
        <v/>
      </c>
      <c r="R18" s="2"/>
    </row>
    <row r="19" spans="1:18" ht="30" customHeight="1" x14ac:dyDescent="0.2">
      <c r="A19" s="42">
        <v>9</v>
      </c>
      <c r="B19" s="28">
        <v>42024</v>
      </c>
      <c r="C19" s="29" t="s">
        <v>46</v>
      </c>
      <c r="D19" s="29" t="s">
        <v>61</v>
      </c>
      <c r="E19" s="68"/>
      <c r="F19" s="68"/>
      <c r="G19" s="97"/>
      <c r="H19" s="99"/>
      <c r="I19" s="70">
        <v>59</v>
      </c>
      <c r="J19" s="70"/>
      <c r="K19" s="34"/>
      <c r="L19" s="35"/>
      <c r="M19" s="35"/>
      <c r="N19" s="39">
        <f t="shared" si="3"/>
        <v>59</v>
      </c>
      <c r="O19" s="43">
        <v>59</v>
      </c>
      <c r="P19" s="41"/>
      <c r="R19" s="2"/>
    </row>
    <row r="20" spans="1:18" ht="30" customHeight="1" x14ac:dyDescent="0.2">
      <c r="A20" s="42">
        <v>10</v>
      </c>
      <c r="B20" s="28">
        <v>42031</v>
      </c>
      <c r="C20" s="29" t="s">
        <v>62</v>
      </c>
      <c r="D20" s="44" t="s">
        <v>61</v>
      </c>
      <c r="E20" s="68"/>
      <c r="F20" s="68"/>
      <c r="G20" s="98"/>
      <c r="H20" s="99">
        <f t="shared" si="1"/>
        <v>0</v>
      </c>
      <c r="I20" s="70">
        <v>27</v>
      </c>
      <c r="J20" s="70"/>
      <c r="K20" s="34"/>
      <c r="L20" s="35"/>
      <c r="M20" s="35"/>
      <c r="N20" s="39">
        <f t="shared" si="3"/>
        <v>27</v>
      </c>
      <c r="O20" s="43">
        <v>27</v>
      </c>
      <c r="P20" s="41" t="str">
        <f t="shared" si="2"/>
        <v/>
      </c>
      <c r="R20" s="2"/>
    </row>
    <row r="22" spans="1:18" x14ac:dyDescent="0.2">
      <c r="A22" s="59"/>
      <c r="B22" s="60"/>
      <c r="C22" s="60"/>
      <c r="D22" s="60"/>
      <c r="E22" s="60"/>
      <c r="F22" s="60"/>
      <c r="G22" s="60"/>
      <c r="H22" s="60"/>
      <c r="I22" s="60"/>
      <c r="J22" s="100"/>
      <c r="K22" s="100"/>
      <c r="L22" s="60"/>
      <c r="M22" s="60"/>
      <c r="N22" s="60"/>
      <c r="O22" s="60"/>
      <c r="P22" s="100"/>
      <c r="Q22" s="3"/>
    </row>
    <row r="23" spans="1:18" x14ac:dyDescent="0.2">
      <c r="A23" s="81"/>
      <c r="B23" s="82"/>
      <c r="C23" s="83"/>
      <c r="D23" s="84"/>
      <c r="E23" s="84"/>
      <c r="F23" s="85"/>
      <c r="G23" s="86"/>
      <c r="H23" s="87"/>
      <c r="I23" s="88"/>
      <c r="J23" s="100"/>
      <c r="K23" s="100"/>
      <c r="L23" s="88"/>
      <c r="M23" s="88"/>
      <c r="N23" s="89"/>
      <c r="O23" s="90"/>
      <c r="P23" s="100"/>
      <c r="Q23" s="3"/>
    </row>
    <row r="24" spans="1:18" x14ac:dyDescent="0.2">
      <c r="A24" s="59"/>
      <c r="B24" s="75" t="s">
        <v>41</v>
      </c>
      <c r="C24" s="75"/>
      <c r="D24" s="75"/>
      <c r="E24" s="60"/>
      <c r="F24" s="60"/>
      <c r="G24" s="75" t="s">
        <v>43</v>
      </c>
      <c r="H24" s="75"/>
      <c r="I24" s="75"/>
      <c r="J24" s="100"/>
      <c r="K24" s="100"/>
      <c r="L24" s="75" t="s">
        <v>42</v>
      </c>
      <c r="M24" s="75"/>
      <c r="N24" s="75"/>
      <c r="O24" s="60"/>
      <c r="P24" s="100"/>
      <c r="Q24" s="3"/>
    </row>
    <row r="25" spans="1:18" x14ac:dyDescent="0.2">
      <c r="A25" s="59"/>
      <c r="B25" s="60"/>
      <c r="C25" s="60"/>
      <c r="D25" s="60"/>
      <c r="E25" s="60"/>
      <c r="F25" s="60"/>
      <c r="G25" s="60"/>
      <c r="H25" s="60"/>
      <c r="I25" s="60"/>
      <c r="J25" s="100"/>
      <c r="K25" s="100"/>
      <c r="L25" s="60"/>
      <c r="M25" s="60"/>
      <c r="N25" s="60"/>
      <c r="O25" s="60"/>
      <c r="P25" s="100"/>
      <c r="Q25" s="3"/>
    </row>
    <row r="26" spans="1:18" x14ac:dyDescent="0.2">
      <c r="A26" s="59"/>
      <c r="B26" s="60"/>
      <c r="C26" s="60"/>
      <c r="D26" s="60"/>
      <c r="E26" s="60"/>
      <c r="F26" s="60"/>
      <c r="G26" s="60"/>
      <c r="H26" s="60"/>
      <c r="I26" s="60"/>
      <c r="J26" s="100"/>
      <c r="K26" s="100"/>
      <c r="L26" s="60"/>
      <c r="M26" s="60"/>
      <c r="N26" s="60"/>
      <c r="O26" s="60"/>
      <c r="P26" s="100"/>
      <c r="Q26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23 N11:N20">
      <formula1>0</formula1>
      <formula2>0</formula2>
    </dataValidation>
    <dataValidation type="decimal" operator="greaterThanOrEqual" allowBlank="1" showErrorMessage="1" errorTitle="Valore" error="Inserire un numero maggiore o uguale a 0 (zero)!" sqref="H23:M23 H12:J20 H11:K11 K17:K20 L11:M20">
      <formula1>0</formula1>
      <formula2>0</formula2>
    </dataValidation>
    <dataValidation type="textLength" operator="greaterThan" allowBlank="1" showErrorMessage="1" sqref="D23:E23 F20">
      <formula1>1</formula1>
      <formula2>0</formula2>
    </dataValidation>
    <dataValidation type="textLength" operator="greaterThan" sqref="F23 G20">
      <formula1>1</formula1>
      <formula2>0</formula2>
    </dataValidation>
    <dataValidation type="date" operator="greaterThanOrEqual" showErrorMessage="1" errorTitle="Data" error="Inserire una data superiore al 1/11/2000" sqref="B23 B11:B12">
      <formula1>36831</formula1>
      <formula2>0</formula2>
    </dataValidation>
    <dataValidation type="textLength" operator="greaterThan" allowBlank="1" sqref="C23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tabSelected="1" view="pageBreakPreview" topLeftCell="E1" zoomScale="50" zoomScaleSheetLayoutView="50" workbookViewId="0">
      <pane ySplit="5" topLeftCell="A10" activePane="bottomLeft" state="frozen"/>
      <selection pane="bottomLeft" activeCell="S17" sqref="S8:S17"/>
    </sheetView>
  </sheetViews>
  <sheetFormatPr defaultColWidth="9.140625" defaultRowHeight="18.75" x14ac:dyDescent="0.2"/>
  <cols>
    <col min="1" max="1" width="6.7109375" style="1" customWidth="1"/>
    <col min="2" max="2" width="16.5703125" style="2" customWidth="1"/>
    <col min="3" max="3" width="27.7109375" style="2" customWidth="1"/>
    <col min="4" max="4" width="49.28515625" style="2" bestFit="1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9" width="10.140625" style="2" bestFit="1" customWidth="1"/>
    <col min="20" max="16384" width="9.140625" style="2"/>
  </cols>
  <sheetData>
    <row r="1" spans="1:19" s="8" customFormat="1" ht="65.25" customHeight="1" x14ac:dyDescent="0.2">
      <c r="A1" s="4"/>
      <c r="B1" s="134" t="s">
        <v>0</v>
      </c>
      <c r="C1" s="134"/>
      <c r="D1" s="135" t="s">
        <v>44</v>
      </c>
      <c r="E1" s="135"/>
      <c r="F1" s="51">
        <v>42005</v>
      </c>
      <c r="G1" s="50" t="s">
        <v>59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364.61</v>
      </c>
      <c r="Q1" s="3" t="s">
        <v>28</v>
      </c>
      <c r="R1" s="114">
        <f>SUM(R11:R19)</f>
        <v>507.9</v>
      </c>
    </row>
    <row r="2" spans="1:19" s="8" customFormat="1" ht="57.75" customHeight="1" x14ac:dyDescent="0.2">
      <c r="A2" s="4"/>
      <c r="B2" s="136" t="s">
        <v>2</v>
      </c>
      <c r="C2" s="136"/>
      <c r="D2" s="135"/>
      <c r="E2" s="135"/>
      <c r="F2" s="9"/>
      <c r="G2" s="9"/>
      <c r="N2" s="10" t="s">
        <v>3</v>
      </c>
      <c r="O2" s="11"/>
      <c r="P2" s="12">
        <v>153.5</v>
      </c>
      <c r="Q2" s="3" t="s">
        <v>27</v>
      </c>
      <c r="R2" s="114">
        <v>205.55</v>
      </c>
    </row>
    <row r="3" spans="1:19" s="8" customFormat="1" ht="35.25" customHeight="1" x14ac:dyDescent="0.2">
      <c r="A3" s="4"/>
      <c r="B3" s="136" t="s">
        <v>26</v>
      </c>
      <c r="C3" s="136"/>
      <c r="D3" s="135" t="s">
        <v>28</v>
      </c>
      <c r="E3" s="135"/>
      <c r="N3" s="10" t="s">
        <v>4</v>
      </c>
      <c r="O3" s="11"/>
      <c r="P3" s="61">
        <f>+O7</f>
        <v>214.24</v>
      </c>
      <c r="Q3" s="13"/>
      <c r="R3" s="114">
        <f>SUM(R11,R14:R15,R17,R20:R21)</f>
        <v>306.66000000000003</v>
      </c>
    </row>
    <row r="4" spans="1:19" s="8" customFormat="1" ht="35.25" customHeight="1" thickBot="1" x14ac:dyDescent="0.25">
      <c r="A4" s="4"/>
      <c r="D4" s="14"/>
      <c r="E4" s="14"/>
      <c r="F4" s="10" t="s">
        <v>21</v>
      </c>
      <c r="G4" s="76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14"/>
    </row>
    <row r="5" spans="1:19" s="8" customFormat="1" ht="43.5" customHeight="1" thickTop="1" thickBot="1" x14ac:dyDescent="0.25">
      <c r="A5" s="4"/>
      <c r="B5" s="19" t="s">
        <v>6</v>
      </c>
      <c r="C5" s="20"/>
      <c r="D5" s="58">
        <v>10</v>
      </c>
      <c r="E5" s="14"/>
      <c r="F5" s="10" t="s">
        <v>7</v>
      </c>
      <c r="G5" s="76">
        <v>1.1100000000000001</v>
      </c>
      <c r="N5" s="139" t="s">
        <v>8</v>
      </c>
      <c r="O5" s="139"/>
      <c r="P5" s="116">
        <f>P1-P2-P3-P4</f>
        <v>-3.1299999999999955</v>
      </c>
      <c r="Q5" s="13"/>
      <c r="R5" s="115">
        <f>SUM(R1-R2-R3)</f>
        <v>-4.3100000000000591</v>
      </c>
    </row>
    <row r="6" spans="1:19" s="8" customFormat="1" ht="43.5" customHeight="1" thickTop="1" thickBot="1" x14ac:dyDescent="0.25">
      <c r="A6" s="4"/>
      <c r="B6" s="56" t="s">
        <v>45</v>
      </c>
      <c r="C6" s="56"/>
      <c r="D6" s="14"/>
      <c r="E6" s="14"/>
      <c r="F6" s="10" t="s">
        <v>10</v>
      </c>
      <c r="G6" s="94">
        <v>11.11</v>
      </c>
      <c r="Q6" s="13"/>
    </row>
    <row r="7" spans="1:19" s="8" customFormat="1" ht="27" customHeight="1" thickTop="1" thickBot="1" x14ac:dyDescent="0.25">
      <c r="A7" s="159" t="s">
        <v>30</v>
      </c>
      <c r="B7" s="160"/>
      <c r="C7" s="161"/>
      <c r="D7" s="146" t="s">
        <v>11</v>
      </c>
      <c r="E7" s="147"/>
      <c r="F7" s="147"/>
      <c r="G7" s="95">
        <f t="shared" ref="G7:O7" si="0">SUM(G11:G22)</f>
        <v>0</v>
      </c>
      <c r="H7" s="93">
        <f t="shared" si="0"/>
        <v>0</v>
      </c>
      <c r="I7" s="78">
        <f t="shared" si="0"/>
        <v>0</v>
      </c>
      <c r="J7" s="78">
        <f t="shared" si="0"/>
        <v>245</v>
      </c>
      <c r="K7" s="78">
        <f t="shared" si="0"/>
        <v>0</v>
      </c>
      <c r="L7" s="78">
        <f t="shared" si="0"/>
        <v>44.45</v>
      </c>
      <c r="M7" s="79">
        <f t="shared" si="0"/>
        <v>75.16</v>
      </c>
      <c r="N7" s="77">
        <f t="shared" si="0"/>
        <v>364.61</v>
      </c>
      <c r="O7" s="80">
        <f t="shared" si="0"/>
        <v>214.24</v>
      </c>
      <c r="P7" s="13">
        <f>+N7-SUM(H7:M7)</f>
        <v>0</v>
      </c>
    </row>
    <row r="8" spans="1:19" ht="36" customHeight="1" thickTop="1" thickBot="1" x14ac:dyDescent="0.25">
      <c r="A8" s="121"/>
      <c r="B8" s="123" t="s">
        <v>12</v>
      </c>
      <c r="C8" s="123" t="s">
        <v>13</v>
      </c>
      <c r="D8" s="148" t="s">
        <v>25</v>
      </c>
      <c r="E8" s="123" t="s">
        <v>33</v>
      </c>
      <c r="F8" s="150" t="s">
        <v>32</v>
      </c>
      <c r="G8" s="151" t="s">
        <v>15</v>
      </c>
      <c r="H8" s="153" t="s">
        <v>16</v>
      </c>
      <c r="I8" s="133" t="s">
        <v>37</v>
      </c>
      <c r="J8" s="132" t="s">
        <v>39</v>
      </c>
      <c r="K8" s="132" t="s">
        <v>38</v>
      </c>
      <c r="L8" s="162" t="s">
        <v>22</v>
      </c>
      <c r="M8" s="163"/>
      <c r="N8" s="119" t="s">
        <v>17</v>
      </c>
      <c r="O8" s="131" t="s">
        <v>18</v>
      </c>
      <c r="P8" s="117" t="s">
        <v>19</v>
      </c>
      <c r="Q8" s="2"/>
      <c r="R8" s="154" t="s">
        <v>40</v>
      </c>
    </row>
    <row r="9" spans="1:19" ht="36" customHeight="1" thickTop="1" thickBot="1" x14ac:dyDescent="0.25">
      <c r="A9" s="121"/>
      <c r="B9" s="123" t="s">
        <v>12</v>
      </c>
      <c r="C9" s="123"/>
      <c r="D9" s="149"/>
      <c r="E9" s="123"/>
      <c r="F9" s="150"/>
      <c r="G9" s="152"/>
      <c r="H9" s="153" t="s">
        <v>37</v>
      </c>
      <c r="I9" s="133" t="s">
        <v>37</v>
      </c>
      <c r="J9" s="133"/>
      <c r="K9" s="133" t="s">
        <v>36</v>
      </c>
      <c r="L9" s="144" t="s">
        <v>23</v>
      </c>
      <c r="M9" s="158" t="s">
        <v>24</v>
      </c>
      <c r="N9" s="119"/>
      <c r="O9" s="131"/>
      <c r="P9" s="117"/>
      <c r="Q9" s="2"/>
      <c r="R9" s="155"/>
    </row>
    <row r="10" spans="1:19" ht="37.5" customHeight="1" thickTop="1" thickBot="1" x14ac:dyDescent="0.25">
      <c r="A10" s="121"/>
      <c r="B10" s="123"/>
      <c r="C10" s="123"/>
      <c r="D10" s="149"/>
      <c r="E10" s="123"/>
      <c r="F10" s="150"/>
      <c r="G10" s="92" t="s">
        <v>20</v>
      </c>
      <c r="H10" s="153"/>
      <c r="I10" s="133"/>
      <c r="J10" s="133"/>
      <c r="K10" s="133"/>
      <c r="L10" s="157"/>
      <c r="M10" s="138"/>
      <c r="N10" s="119"/>
      <c r="O10" s="131"/>
      <c r="P10" s="117"/>
      <c r="Q10" s="2"/>
      <c r="R10" s="156"/>
    </row>
    <row r="11" spans="1:19" ht="30" customHeight="1" thickTop="1" x14ac:dyDescent="0.2">
      <c r="A11" s="27">
        <v>1</v>
      </c>
      <c r="B11" s="47">
        <v>42025</v>
      </c>
      <c r="C11" s="44" t="s">
        <v>46</v>
      </c>
      <c r="D11" s="30" t="s">
        <v>60</v>
      </c>
      <c r="E11" s="30" t="s">
        <v>47</v>
      </c>
      <c r="F11" s="31" t="s">
        <v>48</v>
      </c>
      <c r="G11" s="32"/>
      <c r="H11" s="33">
        <f>IF($D$3="si",($G$5/$G$6*G11),IF($D$3="no",G11*$G$4,0))</f>
        <v>0</v>
      </c>
      <c r="I11" s="34"/>
      <c r="J11" s="35"/>
      <c r="K11" s="67"/>
      <c r="L11" s="37">
        <v>44.45</v>
      </c>
      <c r="M11" s="38"/>
      <c r="N11" s="39">
        <f>SUM(H11:M11)</f>
        <v>44.45</v>
      </c>
      <c r="O11" s="43">
        <v>44.45</v>
      </c>
      <c r="P11" s="41"/>
      <c r="Q11" s="2"/>
      <c r="R11" s="71">
        <v>60.13</v>
      </c>
    </row>
    <row r="12" spans="1:19" ht="30" customHeight="1" x14ac:dyDescent="0.2">
      <c r="A12" s="42">
        <v>2</v>
      </c>
      <c r="B12" s="28">
        <v>42024</v>
      </c>
      <c r="C12" s="29" t="s">
        <v>46</v>
      </c>
      <c r="D12" s="30" t="s">
        <v>49</v>
      </c>
      <c r="E12" s="30" t="s">
        <v>47</v>
      </c>
      <c r="F12" s="31" t="s">
        <v>48</v>
      </c>
      <c r="G12" s="32"/>
      <c r="H12" s="33">
        <f t="shared" ref="H12:H22" si="1">IF($D$3="si",($G$5/$G$6*G12),IF($D$3="no",G12*$G$4,0))</f>
        <v>0</v>
      </c>
      <c r="I12" s="34"/>
      <c r="J12" s="35">
        <v>81</v>
      </c>
      <c r="K12" s="67"/>
      <c r="L12" s="37"/>
      <c r="M12" s="38"/>
      <c r="N12" s="39">
        <f t="shared" ref="N12:N20" si="2">SUM(H12:M12)</f>
        <v>81</v>
      </c>
      <c r="O12" s="43"/>
      <c r="P12" s="41" t="str">
        <f t="shared" ref="P12:P22" si="3">IF(F12="Milano","X","")</f>
        <v/>
      </c>
      <c r="Q12" s="2"/>
      <c r="R12" s="72">
        <v>110.94</v>
      </c>
      <c r="S12" s="164"/>
    </row>
    <row r="13" spans="1:19" ht="30" customHeight="1" x14ac:dyDescent="0.2">
      <c r="A13" s="42">
        <v>3</v>
      </c>
      <c r="B13" s="28">
        <v>42025</v>
      </c>
      <c r="C13" s="29" t="s">
        <v>46</v>
      </c>
      <c r="D13" s="30" t="s">
        <v>49</v>
      </c>
      <c r="E13" s="30" t="s">
        <v>47</v>
      </c>
      <c r="F13" s="31" t="s">
        <v>48</v>
      </c>
      <c r="G13" s="32"/>
      <c r="H13" s="33">
        <f t="shared" si="1"/>
        <v>0</v>
      </c>
      <c r="I13" s="34"/>
      <c r="J13" s="35">
        <v>70</v>
      </c>
      <c r="K13" s="67"/>
      <c r="L13" s="37"/>
      <c r="M13" s="38"/>
      <c r="N13" s="39">
        <f t="shared" si="2"/>
        <v>70</v>
      </c>
      <c r="O13" s="43"/>
      <c r="P13" s="41" t="str">
        <f t="shared" si="3"/>
        <v/>
      </c>
      <c r="Q13" s="2"/>
      <c r="R13" s="73">
        <v>96.4</v>
      </c>
    </row>
    <row r="14" spans="1:19" ht="30" customHeight="1" x14ac:dyDescent="0.2">
      <c r="A14" s="42">
        <v>4</v>
      </c>
      <c r="B14" s="28">
        <v>42025</v>
      </c>
      <c r="C14" s="29" t="s">
        <v>46</v>
      </c>
      <c r="D14" s="30" t="s">
        <v>50</v>
      </c>
      <c r="E14" s="30" t="s">
        <v>47</v>
      </c>
      <c r="F14" s="31" t="s">
        <v>48</v>
      </c>
      <c r="G14" s="32"/>
      <c r="H14" s="33">
        <f t="shared" si="1"/>
        <v>0</v>
      </c>
      <c r="I14" s="34"/>
      <c r="J14" s="35"/>
      <c r="K14" s="67"/>
      <c r="L14" s="37"/>
      <c r="M14" s="38">
        <v>7.25</v>
      </c>
      <c r="N14" s="39">
        <f t="shared" si="2"/>
        <v>7.25</v>
      </c>
      <c r="O14" s="43">
        <v>7.25</v>
      </c>
      <c r="P14" s="41" t="str">
        <f t="shared" si="3"/>
        <v/>
      </c>
      <c r="Q14" s="2"/>
      <c r="R14" s="74">
        <v>9.67</v>
      </c>
    </row>
    <row r="15" spans="1:19" ht="30" customHeight="1" x14ac:dyDescent="0.2">
      <c r="A15" s="42">
        <v>5</v>
      </c>
      <c r="B15" s="28">
        <v>42025</v>
      </c>
      <c r="C15" s="29" t="s">
        <v>46</v>
      </c>
      <c r="D15" s="30" t="s">
        <v>50</v>
      </c>
      <c r="E15" s="30" t="s">
        <v>47</v>
      </c>
      <c r="F15" s="31" t="s">
        <v>48</v>
      </c>
      <c r="G15" s="32"/>
      <c r="H15" s="33">
        <f t="shared" si="1"/>
        <v>0</v>
      </c>
      <c r="I15" s="34"/>
      <c r="J15" s="35"/>
      <c r="K15" s="67"/>
      <c r="L15" s="37"/>
      <c r="M15" s="38">
        <v>5.44</v>
      </c>
      <c r="N15" s="39">
        <f t="shared" si="2"/>
        <v>5.44</v>
      </c>
      <c r="O15" s="43">
        <v>5.44</v>
      </c>
      <c r="P15" s="41" t="str">
        <f t="shared" si="3"/>
        <v/>
      </c>
      <c r="Q15" s="2"/>
      <c r="R15" s="73">
        <v>7.15</v>
      </c>
    </row>
    <row r="16" spans="1:19" ht="30" customHeight="1" x14ac:dyDescent="0.2">
      <c r="A16" s="42">
        <v>6</v>
      </c>
      <c r="B16" s="28">
        <v>42031</v>
      </c>
      <c r="C16" s="29" t="s">
        <v>51</v>
      </c>
      <c r="D16" s="30" t="s">
        <v>49</v>
      </c>
      <c r="E16" s="30" t="s">
        <v>47</v>
      </c>
      <c r="F16" s="31" t="s">
        <v>48</v>
      </c>
      <c r="G16" s="32"/>
      <c r="H16" s="33">
        <f t="shared" si="1"/>
        <v>0</v>
      </c>
      <c r="I16" s="34"/>
      <c r="J16" s="35">
        <v>50</v>
      </c>
      <c r="K16" s="67"/>
      <c r="L16" s="37"/>
      <c r="M16" s="38"/>
      <c r="N16" s="39">
        <f t="shared" si="2"/>
        <v>50</v>
      </c>
      <c r="O16" s="43"/>
      <c r="P16" s="41" t="str">
        <f t="shared" si="3"/>
        <v/>
      </c>
      <c r="Q16" s="2"/>
      <c r="R16" s="73">
        <v>71.959999999999994</v>
      </c>
    </row>
    <row r="17" spans="1:18" ht="30" customHeight="1" x14ac:dyDescent="0.2">
      <c r="A17" s="42">
        <v>7</v>
      </c>
      <c r="B17" s="28">
        <v>42031</v>
      </c>
      <c r="C17" s="29" t="s">
        <v>51</v>
      </c>
      <c r="D17" s="30" t="s">
        <v>50</v>
      </c>
      <c r="E17" s="30" t="s">
        <v>47</v>
      </c>
      <c r="F17" s="31" t="s">
        <v>48</v>
      </c>
      <c r="G17" s="32"/>
      <c r="H17" s="33">
        <f t="shared" si="1"/>
        <v>0</v>
      </c>
      <c r="I17" s="34"/>
      <c r="J17" s="35"/>
      <c r="K17" s="67"/>
      <c r="L17" s="37"/>
      <c r="M17" s="38">
        <v>5.6</v>
      </c>
      <c r="N17" s="39">
        <f t="shared" si="2"/>
        <v>5.6</v>
      </c>
      <c r="O17" s="43">
        <v>5.6</v>
      </c>
      <c r="P17" s="41" t="str">
        <f t="shared" si="3"/>
        <v/>
      </c>
      <c r="Q17" s="2"/>
      <c r="R17" s="73">
        <v>7.58</v>
      </c>
    </row>
    <row r="18" spans="1:18" ht="30" customHeight="1" x14ac:dyDescent="0.2">
      <c r="A18" s="42">
        <v>8</v>
      </c>
      <c r="B18" s="28">
        <v>42031</v>
      </c>
      <c r="C18" s="29" t="s">
        <v>51</v>
      </c>
      <c r="D18" s="30" t="s">
        <v>49</v>
      </c>
      <c r="E18" s="30" t="s">
        <v>47</v>
      </c>
      <c r="F18" s="45" t="s">
        <v>48</v>
      </c>
      <c r="G18" s="32"/>
      <c r="H18" s="33">
        <f t="shared" si="1"/>
        <v>0</v>
      </c>
      <c r="I18" s="34"/>
      <c r="J18" s="35">
        <v>44</v>
      </c>
      <c r="K18" s="67"/>
      <c r="L18" s="37"/>
      <c r="M18" s="38"/>
      <c r="N18" s="39">
        <f t="shared" si="2"/>
        <v>44</v>
      </c>
      <c r="O18" s="43"/>
      <c r="P18" s="41" t="str">
        <f t="shared" si="3"/>
        <v/>
      </c>
      <c r="Q18" s="2"/>
      <c r="R18" s="73">
        <v>63.92</v>
      </c>
    </row>
    <row r="19" spans="1:18" ht="30" customHeight="1" x14ac:dyDescent="0.2">
      <c r="A19" s="42">
        <v>9</v>
      </c>
      <c r="B19" s="28">
        <v>42031</v>
      </c>
      <c r="C19" s="29" t="s">
        <v>51</v>
      </c>
      <c r="D19" s="30" t="s">
        <v>50</v>
      </c>
      <c r="E19" s="30" t="s">
        <v>47</v>
      </c>
      <c r="F19" s="45" t="s">
        <v>48</v>
      </c>
      <c r="G19" s="32"/>
      <c r="H19" s="33">
        <f t="shared" si="1"/>
        <v>0</v>
      </c>
      <c r="I19" s="34"/>
      <c r="J19" s="35"/>
      <c r="K19" s="67"/>
      <c r="L19" s="37"/>
      <c r="M19" s="38">
        <v>56.87</v>
      </c>
      <c r="N19" s="39">
        <f t="shared" si="2"/>
        <v>56.87</v>
      </c>
      <c r="O19" s="43"/>
      <c r="P19" s="41" t="str">
        <f t="shared" si="3"/>
        <v/>
      </c>
      <c r="Q19" s="2"/>
      <c r="R19" s="73">
        <v>80.150000000000006</v>
      </c>
    </row>
    <row r="20" spans="1:18" ht="30" customHeight="1" x14ac:dyDescent="0.2">
      <c r="A20" s="42">
        <v>10</v>
      </c>
      <c r="B20" s="28">
        <v>42031</v>
      </c>
      <c r="C20" s="44" t="s">
        <v>51</v>
      </c>
      <c r="D20" s="30" t="s">
        <v>64</v>
      </c>
      <c r="E20" s="30" t="s">
        <v>47</v>
      </c>
      <c r="F20" s="44" t="s">
        <v>48</v>
      </c>
      <c r="G20" s="32"/>
      <c r="H20" s="33">
        <f t="shared" si="1"/>
        <v>0</v>
      </c>
      <c r="I20" s="34"/>
      <c r="J20" s="36"/>
      <c r="K20" s="37"/>
      <c r="L20" s="37"/>
      <c r="M20" s="38"/>
      <c r="N20" s="39">
        <f t="shared" si="2"/>
        <v>0</v>
      </c>
      <c r="O20" s="43">
        <v>200</v>
      </c>
      <c r="P20" s="41" t="str">
        <f t="shared" si="3"/>
        <v/>
      </c>
      <c r="Q20" s="2"/>
      <c r="R20" s="73">
        <v>291.08</v>
      </c>
    </row>
    <row r="21" spans="1:18" ht="30" customHeight="1" x14ac:dyDescent="0.2">
      <c r="A21" s="42">
        <v>11</v>
      </c>
      <c r="B21" s="28"/>
      <c r="C21" s="44"/>
      <c r="D21" s="103" t="s">
        <v>63</v>
      </c>
      <c r="E21" s="103" t="s">
        <v>47</v>
      </c>
      <c r="F21" s="104" t="s">
        <v>48</v>
      </c>
      <c r="G21" s="105"/>
      <c r="H21" s="106">
        <f t="shared" si="1"/>
        <v>0</v>
      </c>
      <c r="I21" s="107"/>
      <c r="J21" s="107"/>
      <c r="K21" s="108"/>
      <c r="L21" s="109"/>
      <c r="M21" s="110"/>
      <c r="N21" s="111"/>
      <c r="O21" s="112">
        <v>-48.5</v>
      </c>
      <c r="P21" s="101" t="str">
        <f t="shared" si="3"/>
        <v/>
      </c>
      <c r="Q21" s="113"/>
      <c r="R21" s="102">
        <v>-68.95</v>
      </c>
    </row>
    <row r="22" spans="1:18" ht="30" customHeight="1" x14ac:dyDescent="0.2">
      <c r="A22" s="42">
        <v>12</v>
      </c>
      <c r="B22" s="47"/>
      <c r="C22" s="44"/>
      <c r="D22" s="49"/>
      <c r="E22" s="45"/>
      <c r="F22" s="46"/>
      <c r="G22" s="32"/>
      <c r="H22" s="33">
        <f t="shared" si="1"/>
        <v>0</v>
      </c>
      <c r="I22" s="48"/>
      <c r="J22" s="36"/>
      <c r="K22" s="37"/>
      <c r="L22" s="37"/>
      <c r="M22" s="38"/>
      <c r="N22" s="39">
        <f t="shared" ref="N22" si="4">SUM(H22:M22)</f>
        <v>0</v>
      </c>
      <c r="O22" s="43"/>
      <c r="P22" s="41" t="str">
        <f t="shared" si="3"/>
        <v/>
      </c>
      <c r="Q22" s="2"/>
      <c r="R22" s="73"/>
    </row>
    <row r="23" spans="1:18" x14ac:dyDescent="0.2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</row>
    <row r="24" spans="1:18" x14ac:dyDescent="0.2">
      <c r="A24" s="81"/>
      <c r="B24" s="82"/>
      <c r="C24" s="83"/>
      <c r="D24" s="84"/>
      <c r="E24" s="84"/>
      <c r="F24" s="85"/>
      <c r="G24" s="86"/>
      <c r="H24" s="87"/>
      <c r="I24" s="88"/>
      <c r="J24" s="88"/>
      <c r="K24" s="88"/>
      <c r="L24" s="88"/>
      <c r="M24" s="88"/>
      <c r="N24" s="89"/>
      <c r="O24" s="90"/>
      <c r="P24" s="91"/>
    </row>
    <row r="25" spans="1:18" x14ac:dyDescent="0.2">
      <c r="A25" s="59"/>
      <c r="B25" s="75" t="s">
        <v>41</v>
      </c>
      <c r="C25" s="75"/>
      <c r="D25" s="75"/>
      <c r="E25" s="60"/>
      <c r="F25" s="60"/>
      <c r="G25" s="75" t="s">
        <v>43</v>
      </c>
      <c r="H25" s="75"/>
      <c r="I25" s="75"/>
      <c r="J25" s="60"/>
      <c r="K25" s="60"/>
      <c r="L25" s="75" t="s">
        <v>42</v>
      </c>
      <c r="M25" s="75"/>
      <c r="N25" s="75"/>
      <c r="O25" s="60"/>
      <c r="P25" s="91"/>
    </row>
    <row r="26" spans="1:18" x14ac:dyDescent="0.2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91"/>
    </row>
    <row r="27" spans="1:18" x14ac:dyDescent="0.2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24 C11 C20 C22">
      <formula1>1</formula1>
      <formula2>0</formula2>
    </dataValidation>
    <dataValidation type="date" operator="greaterThanOrEqual" showErrorMessage="1" errorTitle="Data" error="Inserire una data superiore al 1/11/2000" sqref="B24 B11 B22">
      <formula1>36831</formula1>
      <formula2>0</formula2>
    </dataValidation>
    <dataValidation type="textLength" operator="greaterThan" sqref="F24 F18:F19 F22">
      <formula1>1</formula1>
      <formula2>0</formula2>
    </dataValidation>
    <dataValidation type="textLength" operator="greaterThan" allowBlank="1" showErrorMessage="1" sqref="D24:E24 E18:E20 D22:E22">
      <formula1>1</formula1>
      <formula2>0</formula2>
    </dataValidation>
    <dataValidation type="whole" operator="greaterThanOrEqual" allowBlank="1" showErrorMessage="1" errorTitle="Valore" error="Inserire un numero maggiore o uguale a 0 (zero)!" sqref="N24 N11:N22">
      <formula1>0</formula1>
      <formula2>0</formula2>
    </dataValidation>
    <dataValidation type="decimal" operator="greaterThanOrEqual" allowBlank="1" showErrorMessage="1" errorTitle="Valore" error="Inserire un numero maggiore o uguale a 0 (zero)!" sqref="H24:M24 J11:M11 I16:I21 J12:L21 M17:M21 I22:M22 H11:H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Italia</vt:lpstr>
      <vt:lpstr>Nota Spese Estero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Elisabetta Ciceri</cp:lastModifiedBy>
  <cp:revision>1</cp:revision>
  <cp:lastPrinted>2015-02-24T11:25:14Z</cp:lastPrinted>
  <dcterms:created xsi:type="dcterms:W3CDTF">2007-03-06T14:42:56Z</dcterms:created>
  <dcterms:modified xsi:type="dcterms:W3CDTF">2015-02-24T11:25:20Z</dcterms:modified>
</cp:coreProperties>
</file>