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15480" windowHeight="7590" tabRatio="433"/>
  </bookViews>
  <sheets>
    <sheet name="Nota Spese Italia" sheetId="1" r:id="rId1"/>
    <sheet name="Nota Spese MAD" sheetId="7" r:id="rId2"/>
    <sheet name="Nota Spese CHK" sheetId="6" r:id="rId3"/>
  </sheets>
  <definedNames>
    <definedName name="_xlnm.Print_Area" localSheetId="2">'Nota Spese CHK'!$A$1:$R$56</definedName>
    <definedName name="_xlnm.Print_Area" localSheetId="0">'Nota Spese Italia'!$A$1:$S$30</definedName>
    <definedName name="_xlnm.Print_Area" localSheetId="1">'Nota Spese MAD'!$A$1:$R$24</definedName>
    <definedName name="_xlnm.Print_Titles" localSheetId="2">'Nota Spese CHK'!$1:$10</definedName>
    <definedName name="_xlnm.Print_Titles" localSheetId="0">'Nota Spese Italia'!$7:$10</definedName>
    <definedName name="_xlnm.Print_Titles" localSheetId="1">'Nota Spese MAD'!$1:$10</definedName>
  </definedNames>
  <calcPr calcId="145621" concurrentCalc="0"/>
</workbook>
</file>

<file path=xl/calcChain.xml><?xml version="1.0" encoding="utf-8"?>
<calcChain xmlns="http://schemas.openxmlformats.org/spreadsheetml/2006/main">
  <c r="R3" i="7" l="1"/>
  <c r="R1" i="7"/>
  <c r="R3" i="6"/>
  <c r="R1" i="6"/>
  <c r="N23" i="6"/>
  <c r="H12" i="1"/>
  <c r="N12" i="1"/>
  <c r="H13" i="1"/>
  <c r="N13" i="1"/>
  <c r="H14" i="1"/>
  <c r="N14" i="1"/>
  <c r="N15" i="1"/>
  <c r="N16" i="1"/>
  <c r="N17" i="1"/>
  <c r="N18" i="1"/>
  <c r="N19" i="1"/>
  <c r="N20" i="1"/>
  <c r="N21" i="1"/>
  <c r="H22" i="1"/>
  <c r="N22" i="1"/>
  <c r="N23" i="1"/>
  <c r="N24" i="1"/>
  <c r="H25" i="1"/>
  <c r="N25" i="1"/>
  <c r="N11" i="7"/>
  <c r="N12" i="7"/>
  <c r="N13" i="7"/>
  <c r="N14" i="7"/>
  <c r="N15" i="7"/>
  <c r="N16" i="7"/>
  <c r="N17" i="7"/>
  <c r="N18" i="7"/>
  <c r="N19" i="7"/>
  <c r="N20" i="7"/>
  <c r="N14" i="6"/>
  <c r="N15" i="6"/>
  <c r="N16" i="6"/>
  <c r="N17" i="6"/>
  <c r="N18" i="6"/>
  <c r="N19" i="6"/>
  <c r="N20" i="6"/>
  <c r="N21" i="6"/>
  <c r="N22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2" i="6"/>
  <c r="N13" i="6"/>
  <c r="N12" i="6"/>
  <c r="N11" i="6"/>
  <c r="N7" i="7"/>
  <c r="O7" i="7"/>
  <c r="P3" i="7"/>
  <c r="M7" i="7"/>
  <c r="L7" i="7"/>
  <c r="K7" i="7"/>
  <c r="J7" i="7"/>
  <c r="I7" i="7"/>
  <c r="H7" i="7"/>
  <c r="G7" i="7"/>
  <c r="P1" i="7"/>
  <c r="P5" i="7"/>
  <c r="P7" i="7"/>
  <c r="R5" i="7"/>
  <c r="M1" i="7"/>
  <c r="R5" i="6"/>
  <c r="N7" i="6"/>
  <c r="O7" i="6"/>
  <c r="P3" i="6"/>
  <c r="M7" i="6"/>
  <c r="L7" i="6"/>
  <c r="K7" i="6"/>
  <c r="J7" i="6"/>
  <c r="I7" i="6"/>
  <c r="H7" i="6"/>
  <c r="G7" i="6"/>
  <c r="P7" i="6"/>
  <c r="P1" i="6"/>
  <c r="P5" i="6"/>
  <c r="M1" i="6"/>
  <c r="H11" i="1"/>
  <c r="N11" i="1"/>
  <c r="O7" i="1"/>
  <c r="P3" i="1"/>
  <c r="M7" i="1"/>
  <c r="L7" i="1"/>
  <c r="K7" i="1"/>
  <c r="J7" i="1"/>
  <c r="I7" i="1"/>
  <c r="H7" i="1"/>
  <c r="P1" i="1"/>
  <c r="P5" i="1"/>
  <c r="N7" i="1"/>
  <c r="P7" i="1"/>
  <c r="M1" i="1"/>
  <c r="G7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<sst xmlns="http://schemas.openxmlformats.org/spreadsheetml/2006/main" count="377" uniqueCount="93">
  <si>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</si>
  <si>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</si>
  <si>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</si>
  <si>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</si>
  <si>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</si>
  <si>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</si>
  <si>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</si>
  <si>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</si>
  <si>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</si>
  <si>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</si>
  <si>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</si>
  <si>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</si>
  <si>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</si>
  <si>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</si>
  <si>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</si>
  <si>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</si>
  <si>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</si>
  <si>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</si>
  <si>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</si>
  <si>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</si>
  <si>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</si>
  <si>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</si>
  <si>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</si>
  <si>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</si>
  <si>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</si>
  <si>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</si>
  <si>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</si>
  <si>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</si>
  <si>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</si>
  <si>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</si>
  <si>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</si>
  <si>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</si>
  <si>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</si>
  <si>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</si>
  <si>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</si>
  <si>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</si>
  <si>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</si>
  <si>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Walter Furlan</t>
  </si>
  <si>
    <t>Ford Fiesta 1.4 97CV</t>
  </si>
  <si>
    <t>Daniele Milan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</si>
  <si>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</si>
  <si>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</si>
  <si>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</si>
  <si>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</si>
  <si>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</si>
  <si>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</si>
  <si>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</si>
  <si>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Costo Carburante</t>
  </si>
  <si>
    <t>Milano</t>
  </si>
  <si>
    <t>bar</t>
  </si>
  <si>
    <t>taxi</t>
  </si>
  <si>
    <t>Rimborso Chilometrico</t>
  </si>
  <si>
    <t>Milano-Maplpensa</t>
  </si>
  <si>
    <t>Malpensa-Milano</t>
  </si>
  <si>
    <t>telepass</t>
  </si>
  <si>
    <t>cena</t>
  </si>
  <si>
    <t>restituzione contanti</t>
  </si>
  <si>
    <t>Follow-UP ALFAHAD</t>
  </si>
  <si>
    <t>Delivery Zuegg</t>
  </si>
  <si>
    <t>01_01</t>
  </si>
  <si>
    <t>01_02</t>
  </si>
  <si>
    <t>01_03</t>
  </si>
  <si>
    <t>Delivery ZUEGG</t>
  </si>
  <si>
    <t>Checkout Albergo</t>
  </si>
  <si>
    <t>Cena</t>
  </si>
  <si>
    <t>Svizzera</t>
  </si>
  <si>
    <t>CHK</t>
  </si>
  <si>
    <t>Italia</t>
  </si>
  <si>
    <t>Taxi</t>
  </si>
  <si>
    <t>Bar</t>
  </si>
  <si>
    <t>Prelievo</t>
  </si>
  <si>
    <t>Pranzo</t>
  </si>
  <si>
    <t>pranzo</t>
  </si>
  <si>
    <t>prelievo</t>
  </si>
  <si>
    <t>Lavanderie post controllo bagaglio</t>
  </si>
  <si>
    <t>cena x 2 (emad)</t>
  </si>
  <si>
    <t>pranzo x2 (emad)</t>
  </si>
  <si>
    <t>Visto Saudi</t>
  </si>
  <si>
    <t>Pre-Post Sales Saudi</t>
  </si>
  <si>
    <t>Sales Meeting</t>
  </si>
  <si>
    <t>Pranzo FAE</t>
  </si>
  <si>
    <t>Marocco</t>
  </si>
  <si>
    <t>MAD</t>
  </si>
  <si>
    <t>Access Point</t>
  </si>
  <si>
    <t>CheckOut Albergo</t>
  </si>
  <si>
    <t>Aperitivo FAE</t>
  </si>
  <si>
    <t>Parcheggio</t>
  </si>
  <si>
    <t>Malpensa</t>
  </si>
  <si>
    <t>ricarica sim</t>
  </si>
  <si>
    <t>(importi in Valuta MAD)</t>
  </si>
  <si>
    <t>(importi in Valuta CHF)</t>
  </si>
  <si>
    <t>Demo UAE</t>
  </si>
  <si>
    <t xml:space="preserve">Amazon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</si>
</sst>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0.000"/>
    <numFmt numFmtId="174" formatCode="#,##0.000_ ;\-#,##0.000\ 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1" fillId="6" borderId="12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" fontId="1" fillId="2" borderId="46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right" vertical="center" wrapText="1"/>
    </xf>
    <xf numFmtId="0" fontId="2" fillId="0" borderId="40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vertical="center"/>
    </xf>
    <xf numFmtId="0" fontId="1" fillId="8" borderId="44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68" fontId="1" fillId="2" borderId="61" xfId="0" applyNumberFormat="1" applyFont="1" applyFill="1" applyBorder="1" applyAlignment="1" applyProtection="1">
      <alignment horizontal="right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0" fontId="2" fillId="7" borderId="63" xfId="0" applyFont="1" applyFill="1" applyBorder="1" applyAlignment="1" applyProtection="1">
      <alignment horizontal="center" vertical="center"/>
    </xf>
    <xf numFmtId="0" fontId="2" fillId="7" borderId="79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171" fontId="1" fillId="0" borderId="8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71" fontId="13" fillId="0" borderId="89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  <protection locked="0"/>
    </xf>
    <xf numFmtId="171" fontId="13" fillId="0" borderId="13" xfId="0" applyNumberFormat="1" applyFont="1" applyBorder="1" applyAlignment="1" applyProtection="1">
      <alignment horizontal="right" vertical="center"/>
      <protection locked="0"/>
    </xf>
    <xf numFmtId="171" fontId="13" fillId="0" borderId="39" xfId="0" applyNumberFormat="1" applyFont="1" applyBorder="1" applyAlignment="1" applyProtection="1">
      <alignment horizontal="right" vertical="center"/>
      <protection locked="0"/>
    </xf>
    <xf numFmtId="171" fontId="13" fillId="0" borderId="18" xfId="0" applyNumberFormat="1" applyFont="1" applyBorder="1" applyAlignment="1" applyProtection="1">
      <alignment horizontal="right" vertical="center"/>
      <protection locked="0"/>
    </xf>
    <xf numFmtId="4" fontId="12" fillId="4" borderId="20" xfId="0" applyNumberFormat="1" applyFont="1" applyFill="1" applyBorder="1" applyAlignment="1" applyProtection="1">
      <alignment vertical="center"/>
      <protection locked="0"/>
    </xf>
    <xf numFmtId="4" fontId="13" fillId="4" borderId="20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171" fontId="13" fillId="0" borderId="15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</xf>
    <xf numFmtId="173" fontId="1" fillId="3" borderId="20" xfId="1" applyNumberFormat="1" applyFont="1" applyFill="1" applyBorder="1" applyAlignment="1" applyProtection="1">
      <alignment horizontal="right" vertical="center"/>
    </xf>
    <xf numFmtId="173" fontId="13" fillId="4" borderId="20" xfId="0" applyNumberFormat="1" applyFont="1" applyFill="1" applyBorder="1" applyAlignment="1" applyProtection="1">
      <alignment vertical="center"/>
      <protection locked="0"/>
    </xf>
    <xf numFmtId="173" fontId="1" fillId="4" borderId="20" xfId="0" applyNumberFormat="1" applyFont="1" applyFill="1" applyBorder="1" applyAlignment="1" applyProtection="1">
      <alignment vertical="center"/>
      <protection locked="0"/>
    </xf>
    <xf numFmtId="174" fontId="13" fillId="0" borderId="13" xfId="0" applyNumberFormat="1" applyFont="1" applyBorder="1" applyAlignment="1" applyProtection="1">
      <alignment horizontal="right" vertical="center"/>
      <protection locked="0"/>
    </xf>
    <xf numFmtId="174" fontId="13" fillId="0" borderId="39" xfId="0" applyNumberFormat="1" applyFont="1" applyBorder="1" applyAlignment="1" applyProtection="1">
      <alignment horizontal="right" vertical="center"/>
      <protection locked="0"/>
    </xf>
    <xf numFmtId="174" fontId="13" fillId="0" borderId="18" xfId="0" applyNumberFormat="1" applyFont="1" applyBorder="1" applyAlignment="1" applyProtection="1">
      <alignment horizontal="right" vertical="center"/>
      <protection locked="0"/>
    </xf>
    <xf numFmtId="174" fontId="13" fillId="0" borderId="19" xfId="0" applyNumberFormat="1" applyFont="1" applyBorder="1" applyAlignment="1" applyProtection="1">
      <alignment horizontal="right" vertical="center"/>
      <protection locked="0"/>
    </xf>
    <xf numFmtId="49" fontId="12" fillId="0" borderId="14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74" fontId="1" fillId="0" borderId="13" xfId="0" applyNumberFormat="1" applyFont="1" applyBorder="1" applyAlignment="1" applyProtection="1">
      <alignment horizontal="right" vertical="center"/>
      <protection locked="0"/>
    </xf>
    <xf numFmtId="170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171" fontId="14" fillId="0" borderId="89" xfId="0" applyNumberFormat="1" applyFont="1" applyBorder="1" applyAlignment="1" applyProtection="1">
      <alignment horizontal="right" vertical="center"/>
    </xf>
    <xf numFmtId="172" fontId="14" fillId="0" borderId="0" xfId="0" applyNumberFormat="1" applyFont="1" applyAlignment="1" applyProtection="1">
      <alignment vertical="center"/>
    </xf>
    <xf numFmtId="171" fontId="1" fillId="0" borderId="15" xfId="0" applyNumberFormat="1" applyFont="1" applyBorder="1" applyAlignment="1" applyProtection="1">
      <alignment horizontal="right" vertical="center"/>
    </xf>
    <xf numFmtId="2" fontId="13" fillId="0" borderId="16" xfId="0" applyNumberFormat="1" applyFont="1" applyBorder="1" applyAlignment="1" applyProtection="1">
      <alignment horizontal="right" vertical="center"/>
      <protection locked="0"/>
    </xf>
    <xf numFmtId="2" fontId="13" fillId="0" borderId="13" xfId="0" applyNumberFormat="1" applyFont="1" applyBorder="1" applyAlignment="1" applyProtection="1">
      <alignment horizontal="right" vertical="center"/>
      <protection locked="0"/>
    </xf>
    <xf numFmtId="2" fontId="13" fillId="0" borderId="39" xfId="0" applyNumberFormat="1" applyFont="1" applyBorder="1" applyAlignment="1" applyProtection="1">
      <alignment horizontal="right" vertical="center"/>
      <protection locked="0"/>
    </xf>
    <xf numFmtId="2" fontId="13" fillId="0" borderId="18" xfId="0" applyNumberFormat="1" applyFont="1" applyBorder="1" applyAlignment="1" applyProtection="1">
      <alignment horizontal="right" vertical="center"/>
      <protection locked="0"/>
    </xf>
    <xf numFmtId="2" fontId="13" fillId="0" borderId="19" xfId="0" applyNumberFormat="1" applyFont="1" applyBorder="1" applyAlignment="1" applyProtection="1">
      <alignment horizontal="right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2" fontId="2" fillId="0" borderId="21" xfId="0" applyNumberFormat="1" applyFont="1" applyBorder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2" fontId="2" fillId="0" borderId="40" xfId="0" applyNumberFormat="1" applyFont="1" applyBorder="1" applyAlignment="1" applyProtection="1">
      <alignment vertical="center"/>
    </xf>
    <xf numFmtId="2" fontId="1" fillId="3" borderId="20" xfId="1" applyNumberFormat="1" applyFont="1" applyFill="1" applyBorder="1" applyAlignment="1" applyProtection="1">
      <alignment horizontal="right" vertical="center"/>
    </xf>
    <xf numFmtId="2" fontId="2" fillId="0" borderId="40" xfId="0" applyNumberFormat="1" applyFont="1" applyBorder="1" applyAlignment="1" applyProtection="1">
      <alignment horizontal="right" vertical="center"/>
    </xf>
    <xf numFmtId="2" fontId="1" fillId="0" borderId="13" xfId="0" applyNumberFormat="1" applyFont="1" applyBorder="1" applyAlignment="1" applyProtection="1">
      <alignment horizontal="right" vertical="center"/>
      <protection locked="0"/>
    </xf>
    <xf numFmtId="2" fontId="2" fillId="0" borderId="40" xfId="0" applyNumberFormat="1" applyFont="1" applyBorder="1" applyAlignment="1" applyProtection="1">
      <alignment horizontal="right" vertical="center" wrapText="1"/>
    </xf>
    <xf numFmtId="2" fontId="14" fillId="0" borderId="16" xfId="0" applyNumberFormat="1" applyFont="1" applyBorder="1" applyAlignment="1" applyProtection="1">
      <alignment horizontal="right" vertical="center"/>
      <protection locked="0"/>
    </xf>
    <xf numFmtId="2" fontId="14" fillId="0" borderId="13" xfId="0" applyNumberFormat="1" applyFont="1" applyBorder="1" applyAlignment="1" applyProtection="1">
      <alignment horizontal="right" vertical="center"/>
      <protection locked="0"/>
    </xf>
    <xf numFmtId="2" fontId="14" fillId="0" borderId="39" xfId="0" applyNumberFormat="1" applyFont="1" applyBorder="1" applyAlignment="1" applyProtection="1">
      <alignment horizontal="right" vertical="center"/>
      <protection locked="0"/>
    </xf>
    <xf numFmtId="2" fontId="14" fillId="0" borderId="18" xfId="0" applyNumberFormat="1" applyFont="1" applyBorder="1" applyAlignment="1" applyProtection="1">
      <alignment horizontal="right" vertical="center"/>
      <protection locked="0"/>
    </xf>
    <xf numFmtId="2" fontId="14" fillId="0" borderId="19" xfId="0" applyNumberFormat="1" applyFont="1" applyBorder="1" applyAlignment="1" applyProtection="1">
      <alignment horizontal="right" vertical="center"/>
      <protection locked="0"/>
    </xf>
    <xf numFmtId="2" fontId="14" fillId="4" borderId="20" xfId="0" applyNumberFormat="1" applyFont="1" applyFill="1" applyBorder="1" applyAlignment="1" applyProtection="1">
      <alignment vertical="center"/>
      <protection locked="0"/>
    </xf>
    <xf numFmtId="2" fontId="14" fillId="0" borderId="21" xfId="0" applyNumberFormat="1" applyFont="1" applyBorder="1" applyAlignment="1" applyProtection="1">
      <alignment vertical="center"/>
    </xf>
    <xf numFmtId="2" fontId="14" fillId="0" borderId="0" xfId="0" applyNumberFormat="1" applyFont="1" applyAlignment="1" applyProtection="1">
      <alignment vertical="center"/>
    </xf>
    <xf numFmtId="2" fontId="14" fillId="0" borderId="40" xfId="0" applyNumberFormat="1" applyFont="1" applyBorder="1" applyAlignment="1" applyProtection="1">
      <alignment horizontal="right" vertical="center" wrapText="1"/>
    </xf>
    <xf numFmtId="2" fontId="13" fillId="4" borderId="20" xfId="0" applyNumberFormat="1" applyFont="1" applyFill="1" applyBorder="1" applyAlignment="1" applyProtection="1">
      <alignment vertical="center"/>
      <protection locked="0"/>
    </xf>
    <xf numFmtId="43" fontId="14" fillId="5" borderId="7" xfId="0" applyNumberFormat="1" applyFont="1" applyFill="1" applyBorder="1" applyAlignment="1" applyProtection="1">
      <alignment vertical="center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textRotation="180"/>
    </xf>
    <xf numFmtId="0" fontId="2" fillId="0" borderId="77" xfId="0" applyFont="1" applyBorder="1" applyAlignment="1" applyProtection="1">
      <alignment horizontal="center" vertical="center" textRotation="180"/>
    </xf>
    <xf numFmtId="0" fontId="2" fillId="0" borderId="88" xfId="0" applyFont="1" applyBorder="1" applyAlignment="1" applyProtection="1">
      <alignment horizontal="center" vertical="center" textRotation="180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 wrapText="1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1" fillId="6" borderId="76" xfId="0" applyNumberFormat="1" applyFont="1" applyFill="1" applyBorder="1" applyAlignment="1" applyProtection="1">
      <alignment horizontal="center" vertical="center"/>
    </xf>
    <xf numFmtId="0" fontId="1" fillId="6" borderId="78" xfId="0" applyNumberFormat="1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Alignment="1" applyProtection="1">
      <alignment horizontal="center" vertical="center" wrapText="1"/>
    </xf>
    <xf numFmtId="4" fontId="1" fillId="0" borderId="74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87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10" borderId="42" xfId="0" applyNumberFormat="1" applyFont="1" applyFill="1" applyBorder="1" applyAlignment="1" applyProtection="1">
      <alignment horizontal="center" vertical="center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view="pageBreakPreview" topLeftCell="F1" zoomScale="60" workbookViewId="0">
      <pane ySplit="10" topLeftCell="A23" activePane="bottomLeft" state="frozen"/>
      <selection pane="bottomLeft" activeCell="J11" sqref="J11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40.140625" style="2" bestFit="1" customWidth="1"/>
    <col min="4" max="4" width="50.42578125" style="2" bestFit="1" customWidth="1"/>
    <col min="5" max="5" width="28.7109375" style="2" customWidth="1"/>
    <col min="6" max="6" width="39.42578125" style="2" customWidth="1"/>
    <col min="7" max="7" width="33.1406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53" t="s">
        <v>0</v>
      </c>
      <c r="C1" s="153"/>
      <c r="D1" s="153"/>
      <c r="E1" s="143" t="s">
        <v>37</v>
      </c>
      <c r="F1" s="143"/>
      <c r="G1" s="27">
        <v>42005</v>
      </c>
      <c r="H1" s="26" t="s">
        <v>59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639.73</v>
      </c>
      <c r="Q1" s="3" t="s">
        <v>25</v>
      </c>
    </row>
    <row r="2" spans="1:19" s="8" customFormat="1" ht="35.25" customHeight="1" x14ac:dyDescent="0.2">
      <c r="A2" s="4"/>
      <c r="B2" s="142" t="s">
        <v>2</v>
      </c>
      <c r="C2" s="142"/>
      <c r="D2" s="142"/>
      <c r="E2" s="143" t="s">
        <v>39</v>
      </c>
      <c r="F2" s="143"/>
      <c r="G2" s="9"/>
      <c r="H2" s="9"/>
      <c r="N2" s="10" t="s">
        <v>3</v>
      </c>
      <c r="O2" s="11"/>
      <c r="P2" s="12"/>
      <c r="Q2" s="3" t="s">
        <v>24</v>
      </c>
    </row>
    <row r="3" spans="1:19" s="8" customFormat="1" ht="35.25" customHeight="1" x14ac:dyDescent="0.2">
      <c r="A3" s="4"/>
      <c r="B3" s="142" t="s">
        <v>23</v>
      </c>
      <c r="C3" s="142"/>
      <c r="D3" s="142"/>
      <c r="E3" s="143" t="s">
        <v>24</v>
      </c>
      <c r="F3" s="143"/>
      <c r="N3" s="10" t="s">
        <v>4</v>
      </c>
      <c r="O3" s="11"/>
      <c r="P3" s="12">
        <f>+O7</f>
        <v>279.58999999999997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31"/>
      <c r="D5" s="20"/>
      <c r="E5" s="28">
        <v>15</v>
      </c>
      <c r="F5" s="14"/>
      <c r="G5" s="10" t="s">
        <v>47</v>
      </c>
      <c r="H5" s="21">
        <v>1.1100000000000001</v>
      </c>
      <c r="N5" s="141" t="s">
        <v>7</v>
      </c>
      <c r="O5" s="141"/>
      <c r="P5" s="80">
        <f>P1-P2-P3-P4</f>
        <v>360.14000000000004</v>
      </c>
      <c r="Q5" s="13"/>
      <c r="R5" s="14"/>
    </row>
    <row r="6" spans="1:19" s="8" customFormat="1" ht="31.5" customHeight="1" thickTop="1" thickBot="1" x14ac:dyDescent="0.25">
      <c r="A6" s="4"/>
      <c r="B6" s="22" t="s">
        <v>8</v>
      </c>
      <c r="C6" s="22"/>
      <c r="D6" s="22"/>
      <c r="E6" s="14"/>
      <c r="F6" s="14"/>
      <c r="G6" s="10" t="s">
        <v>38</v>
      </c>
      <c r="H6" s="23">
        <v>11.11</v>
      </c>
      <c r="R6" s="13"/>
      <c r="S6" s="14"/>
    </row>
    <row r="7" spans="1:19" s="8" customFormat="1" ht="27" customHeight="1" thickBot="1" x14ac:dyDescent="0.25">
      <c r="A7" s="61"/>
      <c r="B7" s="62"/>
      <c r="C7" s="62"/>
      <c r="D7" s="63" t="s">
        <v>26</v>
      </c>
      <c r="E7" s="149" t="s">
        <v>9</v>
      </c>
      <c r="F7" s="150"/>
      <c r="G7" s="64">
        <f t="shared" ref="G7:O7" si="0">SUM(G11:G25)</f>
        <v>110</v>
      </c>
      <c r="H7" s="64">
        <f t="shared" si="0"/>
        <v>51.699999999999996</v>
      </c>
      <c r="I7" s="65">
        <f t="shared" si="0"/>
        <v>123</v>
      </c>
      <c r="J7" s="66">
        <f t="shared" si="0"/>
        <v>0</v>
      </c>
      <c r="K7" s="67">
        <f t="shared" si="0"/>
        <v>335.63</v>
      </c>
      <c r="L7" s="67">
        <f t="shared" si="0"/>
        <v>0</v>
      </c>
      <c r="M7" s="67">
        <f t="shared" si="0"/>
        <v>129.4</v>
      </c>
      <c r="N7" s="67">
        <f t="shared" si="0"/>
        <v>639.73000000000013</v>
      </c>
      <c r="O7" s="68">
        <f t="shared" si="0"/>
        <v>279.58999999999997</v>
      </c>
      <c r="P7" s="13">
        <f>+N7-SUM(I7:M7)</f>
        <v>51.700000000000159</v>
      </c>
    </row>
    <row r="8" spans="1:19" ht="36" customHeight="1" thickBot="1" x14ac:dyDescent="0.25">
      <c r="A8" s="162"/>
      <c r="B8" s="69"/>
      <c r="C8" s="165" t="s">
        <v>11</v>
      </c>
      <c r="D8" s="168" t="s">
        <v>22</v>
      </c>
      <c r="E8" s="165" t="s">
        <v>12</v>
      </c>
      <c r="F8" s="169" t="s">
        <v>28</v>
      </c>
      <c r="G8" s="172" t="s">
        <v>13</v>
      </c>
      <c r="H8" s="174" t="s">
        <v>14</v>
      </c>
      <c r="I8" s="144" t="s">
        <v>31</v>
      </c>
      <c r="J8" s="144" t="s">
        <v>33</v>
      </c>
      <c r="K8" s="144" t="s">
        <v>32</v>
      </c>
      <c r="L8" s="147" t="s">
        <v>29</v>
      </c>
      <c r="M8" s="148"/>
      <c r="N8" s="159" t="s">
        <v>15</v>
      </c>
      <c r="O8" s="177" t="s">
        <v>16</v>
      </c>
      <c r="P8" s="156" t="s">
        <v>17</v>
      </c>
      <c r="R8" s="2"/>
    </row>
    <row r="9" spans="1:19" ht="36" customHeight="1" thickTop="1" thickBot="1" x14ac:dyDescent="0.25">
      <c r="A9" s="163"/>
      <c r="B9" s="32" t="s">
        <v>10</v>
      </c>
      <c r="C9" s="166"/>
      <c r="D9" s="166"/>
      <c r="E9" s="166"/>
      <c r="F9" s="170"/>
      <c r="G9" s="173"/>
      <c r="H9" s="175"/>
      <c r="I9" s="145" t="s">
        <v>31</v>
      </c>
      <c r="J9" s="145"/>
      <c r="K9" s="145" t="s">
        <v>30</v>
      </c>
      <c r="L9" s="151" t="s">
        <v>20</v>
      </c>
      <c r="M9" s="154" t="s">
        <v>21</v>
      </c>
      <c r="N9" s="160"/>
      <c r="O9" s="178"/>
      <c r="P9" s="157"/>
      <c r="R9" s="2"/>
    </row>
    <row r="10" spans="1:19" ht="37.5" customHeight="1" thickTop="1" thickBot="1" x14ac:dyDescent="0.25">
      <c r="A10" s="164"/>
      <c r="B10" s="70"/>
      <c r="C10" s="167"/>
      <c r="D10" s="167"/>
      <c r="E10" s="167"/>
      <c r="F10" s="171"/>
      <c r="G10" s="71" t="s">
        <v>18</v>
      </c>
      <c r="H10" s="176"/>
      <c r="I10" s="146"/>
      <c r="J10" s="146"/>
      <c r="K10" s="146"/>
      <c r="L10" s="152"/>
      <c r="M10" s="155"/>
      <c r="N10" s="161"/>
      <c r="O10" s="179"/>
      <c r="P10" s="158"/>
      <c r="R10" s="2"/>
    </row>
    <row r="11" spans="1:19" ht="30" customHeight="1" x14ac:dyDescent="0.2">
      <c r="A11" s="24">
        <v>1</v>
      </c>
      <c r="B11" s="79">
        <v>42016</v>
      </c>
      <c r="C11" s="74" t="s">
        <v>57</v>
      </c>
      <c r="D11" s="96" t="s">
        <v>69</v>
      </c>
      <c r="E11" s="97"/>
      <c r="F11" s="97" t="s">
        <v>48</v>
      </c>
      <c r="G11" s="88"/>
      <c r="H11" s="98">
        <f>IF($E$3="si",($H$5/$H$6*G11),IF($E$3="no",G11*$H$4,0))</f>
        <v>0</v>
      </c>
      <c r="I11" s="98"/>
      <c r="J11" s="99"/>
      <c r="K11" s="90"/>
      <c r="L11" s="91"/>
      <c r="M11" s="93">
        <v>5.5</v>
      </c>
      <c r="N11" s="76">
        <f>SUM(H11:M11)</f>
        <v>5.5</v>
      </c>
      <c r="O11" s="95">
        <v>5.5</v>
      </c>
      <c r="P11" s="25"/>
      <c r="R11" s="2"/>
    </row>
    <row r="12" spans="1:19" s="73" customFormat="1" ht="30" customHeight="1" x14ac:dyDescent="0.2">
      <c r="A12" s="24">
        <v>2</v>
      </c>
      <c r="B12" s="79">
        <v>42016</v>
      </c>
      <c r="C12" s="74" t="s">
        <v>57</v>
      </c>
      <c r="D12" s="96" t="s">
        <v>51</v>
      </c>
      <c r="E12" s="97"/>
      <c r="F12" s="97" t="s">
        <v>52</v>
      </c>
      <c r="G12" s="88">
        <v>55</v>
      </c>
      <c r="H12" s="98">
        <f t="shared" ref="H12:H25" si="1">IF($E$3="si",($H$5/$H$6*G12),IF($E$3="no",G12*$H$4,0))</f>
        <v>25.849999999999998</v>
      </c>
      <c r="I12" s="98"/>
      <c r="J12" s="99"/>
      <c r="K12" s="90"/>
      <c r="L12" s="92"/>
      <c r="M12" s="93"/>
      <c r="N12" s="76">
        <f t="shared" ref="N12:N25" si="2">SUM(H12:M12)</f>
        <v>25.849999999999998</v>
      </c>
      <c r="O12" s="95"/>
      <c r="P12" s="77"/>
    </row>
    <row r="13" spans="1:19" ht="30" customHeight="1" x14ac:dyDescent="0.2">
      <c r="A13" s="24">
        <v>3</v>
      </c>
      <c r="B13" s="79">
        <v>42019</v>
      </c>
      <c r="C13" s="74" t="s">
        <v>57</v>
      </c>
      <c r="D13" s="96" t="s">
        <v>51</v>
      </c>
      <c r="E13" s="97"/>
      <c r="F13" s="97" t="s">
        <v>53</v>
      </c>
      <c r="G13" s="88">
        <v>55</v>
      </c>
      <c r="H13" s="98">
        <f t="shared" si="1"/>
        <v>25.849999999999998</v>
      </c>
      <c r="I13" s="98"/>
      <c r="J13" s="99"/>
      <c r="K13" s="90"/>
      <c r="L13" s="93"/>
      <c r="M13" s="93"/>
      <c r="N13" s="76">
        <f t="shared" si="2"/>
        <v>25.849999999999998</v>
      </c>
      <c r="O13" s="95"/>
      <c r="P13" s="25"/>
      <c r="R13" s="2"/>
    </row>
    <row r="14" spans="1:19" s="73" customFormat="1" ht="30" customHeight="1" x14ac:dyDescent="0.2">
      <c r="A14" s="24">
        <v>4</v>
      </c>
      <c r="B14" s="79">
        <v>42016</v>
      </c>
      <c r="C14" s="74" t="s">
        <v>57</v>
      </c>
      <c r="D14" s="108" t="s">
        <v>86</v>
      </c>
      <c r="E14" s="97"/>
      <c r="F14" s="97" t="s">
        <v>87</v>
      </c>
      <c r="G14" s="88"/>
      <c r="H14" s="98">
        <f t="shared" si="1"/>
        <v>0</v>
      </c>
      <c r="I14" s="98">
        <v>117</v>
      </c>
      <c r="J14" s="99"/>
      <c r="K14" s="90"/>
      <c r="L14" s="91"/>
      <c r="M14" s="93"/>
      <c r="N14" s="76">
        <f t="shared" si="2"/>
        <v>117</v>
      </c>
      <c r="O14" s="95"/>
      <c r="P14" s="77"/>
    </row>
    <row r="15" spans="1:19" s="73" customFormat="1" ht="30" customHeight="1" x14ac:dyDescent="0.2">
      <c r="A15" s="24">
        <v>5</v>
      </c>
      <c r="B15" s="79">
        <v>42016</v>
      </c>
      <c r="C15" s="74" t="s">
        <v>57</v>
      </c>
      <c r="D15" s="108" t="s">
        <v>54</v>
      </c>
      <c r="E15" s="97"/>
      <c r="F15" s="97" t="s">
        <v>53</v>
      </c>
      <c r="G15" s="88"/>
      <c r="H15" s="98"/>
      <c r="I15" s="116">
        <v>6</v>
      </c>
      <c r="J15" s="99"/>
      <c r="K15" s="90"/>
      <c r="L15" s="91"/>
      <c r="M15" s="93"/>
      <c r="N15" s="76">
        <f t="shared" si="2"/>
        <v>6</v>
      </c>
      <c r="O15" s="95"/>
      <c r="P15" s="77"/>
    </row>
    <row r="16" spans="1:19" s="73" customFormat="1" ht="30" customHeight="1" x14ac:dyDescent="0.2">
      <c r="A16" s="24">
        <v>6</v>
      </c>
      <c r="B16" s="79">
        <v>42011</v>
      </c>
      <c r="C16" s="74" t="s">
        <v>79</v>
      </c>
      <c r="D16" s="74" t="s">
        <v>85</v>
      </c>
      <c r="E16" s="97"/>
      <c r="F16" s="97" t="s">
        <v>48</v>
      </c>
      <c r="G16" s="88"/>
      <c r="H16" s="98"/>
      <c r="I16" s="83"/>
      <c r="J16" s="99"/>
      <c r="K16" s="90"/>
      <c r="L16" s="91"/>
      <c r="M16" s="93">
        <v>51.5</v>
      </c>
      <c r="N16" s="76">
        <f t="shared" si="2"/>
        <v>51.5</v>
      </c>
      <c r="O16" s="95"/>
      <c r="P16" s="77"/>
    </row>
    <row r="17" spans="1:18" s="73" customFormat="1" ht="30" customHeight="1" x14ac:dyDescent="0.2">
      <c r="A17" s="24">
        <v>7</v>
      </c>
      <c r="B17" s="79">
        <v>42012</v>
      </c>
      <c r="C17" s="74" t="s">
        <v>57</v>
      </c>
      <c r="D17" s="74" t="s">
        <v>83</v>
      </c>
      <c r="E17" s="97"/>
      <c r="F17" s="97" t="s">
        <v>48</v>
      </c>
      <c r="G17" s="88"/>
      <c r="H17" s="98"/>
      <c r="I17" s="83"/>
      <c r="J17" s="99"/>
      <c r="K17" s="90">
        <v>85.54</v>
      </c>
      <c r="L17" s="91"/>
      <c r="M17" s="93"/>
      <c r="N17" s="76">
        <f t="shared" si="2"/>
        <v>85.54</v>
      </c>
      <c r="O17" s="95"/>
      <c r="P17" s="77"/>
    </row>
    <row r="18" spans="1:18" s="73" customFormat="1" ht="30" customHeight="1" x14ac:dyDescent="0.2">
      <c r="A18" s="24">
        <v>8</v>
      </c>
      <c r="B18" s="79">
        <v>42013</v>
      </c>
      <c r="C18" s="74" t="s">
        <v>79</v>
      </c>
      <c r="D18" s="74" t="s">
        <v>80</v>
      </c>
      <c r="E18" s="97"/>
      <c r="F18" s="97" t="s">
        <v>48</v>
      </c>
      <c r="G18" s="88"/>
      <c r="H18" s="98"/>
      <c r="I18" s="83"/>
      <c r="J18" s="99"/>
      <c r="K18" s="90"/>
      <c r="L18" s="91"/>
      <c r="M18" s="93">
        <v>66.5</v>
      </c>
      <c r="N18" s="76">
        <f t="shared" si="2"/>
        <v>66.5</v>
      </c>
      <c r="O18" s="95">
        <v>66.5</v>
      </c>
      <c r="P18" s="77"/>
    </row>
    <row r="19" spans="1:18" s="73" customFormat="1" ht="30" customHeight="1" x14ac:dyDescent="0.2">
      <c r="A19" s="24">
        <v>9</v>
      </c>
      <c r="B19" s="85">
        <v>42019</v>
      </c>
      <c r="C19" s="86" t="s">
        <v>57</v>
      </c>
      <c r="D19" s="86" t="s">
        <v>69</v>
      </c>
      <c r="E19" s="87"/>
      <c r="F19" s="88" t="s">
        <v>81</v>
      </c>
      <c r="G19" s="88"/>
      <c r="H19" s="98"/>
      <c r="I19" s="83"/>
      <c r="J19" s="99"/>
      <c r="K19" s="90"/>
      <c r="L19" s="91"/>
      <c r="M19" s="93">
        <v>2.5</v>
      </c>
      <c r="N19" s="76">
        <f t="shared" si="2"/>
        <v>2.5</v>
      </c>
      <c r="O19" s="95">
        <v>2.5</v>
      </c>
      <c r="P19" s="77"/>
    </row>
    <row r="20" spans="1:18" s="73" customFormat="1" ht="30" customHeight="1" x14ac:dyDescent="0.2">
      <c r="A20" s="24">
        <v>10</v>
      </c>
      <c r="B20" s="79">
        <v>42020</v>
      </c>
      <c r="C20" s="74" t="s">
        <v>78</v>
      </c>
      <c r="D20" s="74" t="s">
        <v>77</v>
      </c>
      <c r="E20" s="97"/>
      <c r="F20" s="97" t="s">
        <v>48</v>
      </c>
      <c r="G20" s="88"/>
      <c r="H20" s="98"/>
      <c r="I20" s="83"/>
      <c r="J20" s="99"/>
      <c r="K20" s="90">
        <v>177.1</v>
      </c>
      <c r="L20" s="91"/>
      <c r="M20" s="93"/>
      <c r="N20" s="76">
        <f t="shared" si="2"/>
        <v>177.1</v>
      </c>
      <c r="O20" s="95">
        <v>177.1</v>
      </c>
      <c r="P20" s="77"/>
    </row>
    <row r="21" spans="1:18" s="73" customFormat="1" ht="30" customHeight="1" x14ac:dyDescent="0.2">
      <c r="A21" s="24">
        <v>11</v>
      </c>
      <c r="B21" s="79">
        <v>42022</v>
      </c>
      <c r="C21" s="74" t="s">
        <v>57</v>
      </c>
      <c r="D21" s="108" t="s">
        <v>74</v>
      </c>
      <c r="E21" s="97"/>
      <c r="F21" s="97" t="s">
        <v>48</v>
      </c>
      <c r="G21" s="88"/>
      <c r="H21" s="98"/>
      <c r="I21" s="83"/>
      <c r="J21" s="99"/>
      <c r="K21" s="90">
        <v>30</v>
      </c>
      <c r="L21" s="91"/>
      <c r="M21" s="93"/>
      <c r="N21" s="76">
        <f t="shared" si="2"/>
        <v>30</v>
      </c>
      <c r="O21" s="95"/>
      <c r="P21" s="77"/>
    </row>
    <row r="22" spans="1:18" ht="31.5" customHeight="1" x14ac:dyDescent="0.2">
      <c r="A22" s="24">
        <v>12</v>
      </c>
      <c r="B22" s="79">
        <v>42022</v>
      </c>
      <c r="C22" s="74" t="s">
        <v>58</v>
      </c>
      <c r="D22" s="96" t="s">
        <v>49</v>
      </c>
      <c r="E22" s="97"/>
      <c r="F22" s="97" t="s">
        <v>48</v>
      </c>
      <c r="G22" s="88"/>
      <c r="H22" s="98">
        <f t="shared" si="1"/>
        <v>0</v>
      </c>
      <c r="I22" s="98"/>
      <c r="J22" s="99"/>
      <c r="K22" s="90"/>
      <c r="L22" s="91"/>
      <c r="M22" s="93">
        <v>1.2</v>
      </c>
      <c r="N22" s="76">
        <f t="shared" si="2"/>
        <v>1.2</v>
      </c>
      <c r="O22" s="94"/>
      <c r="P22" s="25"/>
      <c r="R22" s="2"/>
    </row>
    <row r="23" spans="1:18" s="73" customFormat="1" ht="30" customHeight="1" x14ac:dyDescent="0.2">
      <c r="A23" s="24">
        <v>13</v>
      </c>
      <c r="B23" s="85">
        <v>42019</v>
      </c>
      <c r="C23" s="74" t="s">
        <v>57</v>
      </c>
      <c r="D23" s="96" t="s">
        <v>88</v>
      </c>
      <c r="E23" s="97"/>
      <c r="F23" s="97" t="s">
        <v>48</v>
      </c>
      <c r="G23" s="88"/>
      <c r="H23" s="98"/>
      <c r="I23" s="98"/>
      <c r="J23" s="99"/>
      <c r="K23" s="90">
        <v>15</v>
      </c>
      <c r="L23" s="91"/>
      <c r="M23" s="93"/>
      <c r="N23" s="76">
        <f t="shared" si="2"/>
        <v>15</v>
      </c>
      <c r="O23" s="95"/>
      <c r="P23" s="77"/>
    </row>
    <row r="24" spans="1:18" s="73" customFormat="1" ht="30" customHeight="1" x14ac:dyDescent="0.2">
      <c r="A24" s="24">
        <v>14</v>
      </c>
      <c r="B24" s="85">
        <v>42019</v>
      </c>
      <c r="C24" s="86" t="s">
        <v>57</v>
      </c>
      <c r="D24" s="96" t="s">
        <v>49</v>
      </c>
      <c r="E24" s="107"/>
      <c r="F24" s="97" t="s">
        <v>48</v>
      </c>
      <c r="G24" s="82"/>
      <c r="H24" s="98"/>
      <c r="I24" s="83"/>
      <c r="J24" s="99"/>
      <c r="K24" s="90"/>
      <c r="L24" s="91"/>
      <c r="M24" s="93">
        <v>2.2000000000000002</v>
      </c>
      <c r="N24" s="76">
        <f t="shared" si="2"/>
        <v>2.2000000000000002</v>
      </c>
      <c r="O24" s="95"/>
      <c r="P24" s="77"/>
    </row>
    <row r="25" spans="1:18" s="73" customFormat="1" ht="30" customHeight="1" x14ac:dyDescent="0.2">
      <c r="A25" s="24">
        <v>15</v>
      </c>
      <c r="B25" s="79">
        <v>42032</v>
      </c>
      <c r="C25" s="74" t="s">
        <v>91</v>
      </c>
      <c r="D25" s="108" t="s">
        <v>92</v>
      </c>
      <c r="E25" s="107"/>
      <c r="F25" s="97" t="s">
        <v>48</v>
      </c>
      <c r="G25" s="82"/>
      <c r="H25" s="98">
        <f t="shared" si="1"/>
        <v>0</v>
      </c>
      <c r="I25" s="83"/>
      <c r="J25" s="99"/>
      <c r="K25" s="90">
        <v>27.99</v>
      </c>
      <c r="L25" s="91"/>
      <c r="M25" s="93"/>
      <c r="N25" s="76">
        <f t="shared" si="2"/>
        <v>27.99</v>
      </c>
      <c r="O25" s="95">
        <v>27.99</v>
      </c>
      <c r="P25" s="77"/>
    </row>
    <row r="26" spans="1:18" x14ac:dyDescent="0.2">
      <c r="A26" s="29"/>
      <c r="B26" s="30"/>
      <c r="C26" s="30"/>
      <c r="D26" s="30"/>
      <c r="E26" s="30"/>
      <c r="F26" s="30"/>
      <c r="G26" s="30"/>
      <c r="H26" s="30"/>
      <c r="I26" s="30"/>
      <c r="J26" s="44"/>
      <c r="K26" s="44"/>
      <c r="L26" s="30"/>
      <c r="M26" s="30"/>
      <c r="N26" s="30"/>
      <c r="O26" s="30"/>
      <c r="P26" s="44"/>
      <c r="Q26" s="3"/>
    </row>
    <row r="27" spans="1:18" x14ac:dyDescent="0.2">
      <c r="A27" s="34"/>
      <c r="B27" s="35"/>
      <c r="C27" s="36"/>
      <c r="D27" s="37"/>
      <c r="E27" s="37"/>
      <c r="F27" s="38"/>
      <c r="G27" s="39"/>
      <c r="H27" s="40"/>
      <c r="I27" s="41"/>
      <c r="J27" s="44"/>
      <c r="K27" s="44"/>
      <c r="L27" s="41"/>
      <c r="M27" s="41"/>
      <c r="N27" s="42"/>
      <c r="O27" s="43"/>
      <c r="P27" s="44"/>
      <c r="Q27" s="3"/>
    </row>
    <row r="28" spans="1:18" x14ac:dyDescent="0.2">
      <c r="A28" s="29"/>
      <c r="B28" s="33" t="s">
        <v>34</v>
      </c>
      <c r="C28" s="33"/>
      <c r="D28" s="33"/>
      <c r="E28" s="30"/>
      <c r="F28" s="30"/>
      <c r="G28" s="33" t="s">
        <v>36</v>
      </c>
      <c r="H28" s="33"/>
      <c r="I28" s="33"/>
      <c r="J28" s="44"/>
      <c r="K28" s="44"/>
      <c r="L28" s="33" t="s">
        <v>35</v>
      </c>
      <c r="M28" s="33"/>
      <c r="N28" s="33"/>
      <c r="O28" s="30"/>
      <c r="P28" s="44"/>
      <c r="Q28" s="3"/>
    </row>
    <row r="29" spans="1:18" x14ac:dyDescent="0.2">
      <c r="A29" s="29"/>
      <c r="B29" s="30"/>
      <c r="C29" s="30"/>
      <c r="D29" s="30"/>
      <c r="E29" s="30"/>
      <c r="F29" s="30"/>
      <c r="G29" s="30"/>
      <c r="H29" s="30"/>
      <c r="I29" s="30"/>
      <c r="J29" s="44"/>
      <c r="K29" s="44"/>
      <c r="L29" s="30"/>
      <c r="M29" s="30"/>
      <c r="N29" s="30"/>
      <c r="O29" s="30"/>
      <c r="P29" s="44"/>
      <c r="Q29" s="3"/>
    </row>
    <row r="30" spans="1:18" x14ac:dyDescent="0.2">
      <c r="A30" s="29"/>
      <c r="B30" s="30"/>
      <c r="C30" s="30"/>
      <c r="D30" s="30"/>
      <c r="E30" s="30"/>
      <c r="F30" s="30"/>
      <c r="G30" s="30"/>
      <c r="H30" s="30"/>
      <c r="I30" s="30"/>
      <c r="J30" s="44"/>
      <c r="K30" s="44"/>
      <c r="L30" s="30"/>
      <c r="M30" s="30"/>
      <c r="N30" s="30"/>
      <c r="O30" s="30"/>
      <c r="P30" s="44"/>
      <c r="Q3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7:M27 H23:M25 G11:J22 L11:M22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F11:F18 F20:F25">
      <formula1>1</formula1>
      <formula2>0</formula2>
    </dataValidation>
    <dataValidation type="date" operator="greaterThanOrEqual" showErrorMessage="1" errorTitle="Data" error="Inserire una data superiore al 1/11/2000" sqref="B27 B11:B25">
      <formula1>36831</formula1>
      <formula2>0</formula2>
    </dataValidation>
    <dataValidation type="textLength" operator="greaterThan" allowBlank="1" sqref="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topLeftCell="D1" zoomScale="44" zoomScaleSheetLayoutView="44" workbookViewId="0">
      <pane ySplit="5" topLeftCell="A6" activePane="bottomLeft" state="frozen"/>
      <selection pane="bottomLeft" activeCell="N13" sqref="N13"/>
    </sheetView>
  </sheetViews>
  <sheetFormatPr defaultRowHeight="18.75" x14ac:dyDescent="0.2"/>
  <cols>
    <col min="1" max="1" width="6.7109375" style="1" customWidth="1"/>
    <col min="2" max="2" width="16.5703125" style="73" customWidth="1"/>
    <col min="3" max="3" width="29" style="73" bestFit="1" customWidth="1"/>
    <col min="4" max="4" width="49.28515625" style="73" bestFit="1" customWidth="1"/>
    <col min="5" max="5" width="22.85546875" style="73" customWidth="1"/>
    <col min="6" max="6" width="42.85546875" style="73" customWidth="1"/>
    <col min="7" max="7" width="18.28515625" style="73" customWidth="1"/>
    <col min="8" max="8" width="26.42578125" style="73" customWidth="1"/>
    <col min="9" max="9" width="22.42578125" style="73" customWidth="1"/>
    <col min="10" max="10" width="25.85546875" style="73" customWidth="1"/>
    <col min="11" max="11" width="20" style="73" customWidth="1"/>
    <col min="12" max="12" width="25.5703125" style="73" customWidth="1"/>
    <col min="13" max="13" width="19.85546875" style="73" customWidth="1"/>
    <col min="14" max="14" width="30.7109375" style="73" customWidth="1"/>
    <col min="15" max="15" width="27.28515625" style="73" customWidth="1"/>
    <col min="16" max="16" width="19.85546875" style="73" customWidth="1"/>
    <col min="17" max="17" width="19.85546875" style="3" hidden="1" customWidth="1"/>
    <col min="18" max="18" width="31.140625" style="73" customWidth="1"/>
    <col min="19" max="16384" width="9.140625" style="73"/>
  </cols>
  <sheetData>
    <row r="1" spans="1:18" s="8" customFormat="1" ht="65.25" customHeight="1" x14ac:dyDescent="0.2">
      <c r="A1" s="4"/>
      <c r="B1" s="153" t="s">
        <v>0</v>
      </c>
      <c r="C1" s="153"/>
      <c r="D1" s="143" t="s">
        <v>37</v>
      </c>
      <c r="E1" s="143"/>
      <c r="F1" s="27">
        <v>42005</v>
      </c>
      <c r="G1" s="26" t="s">
        <v>60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3515</v>
      </c>
      <c r="Q1" s="3" t="s">
        <v>25</v>
      </c>
      <c r="R1" s="46">
        <f>SUM(R12:R17)</f>
        <v>324.23999999999995</v>
      </c>
    </row>
    <row r="2" spans="1:18" s="8" customFormat="1" ht="57.75" customHeight="1" x14ac:dyDescent="0.2">
      <c r="A2" s="4"/>
      <c r="B2" s="142" t="s">
        <v>2</v>
      </c>
      <c r="C2" s="142"/>
      <c r="D2" s="143" t="s">
        <v>39</v>
      </c>
      <c r="E2" s="143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 x14ac:dyDescent="0.2">
      <c r="A3" s="4"/>
      <c r="B3" s="142" t="s">
        <v>23</v>
      </c>
      <c r="C3" s="142"/>
      <c r="D3" s="143" t="s">
        <v>24</v>
      </c>
      <c r="E3" s="143"/>
      <c r="N3" s="10" t="s">
        <v>4</v>
      </c>
      <c r="O3" s="11"/>
      <c r="P3" s="47">
        <f>+O7</f>
        <v>3533.8</v>
      </c>
      <c r="Q3" s="13"/>
      <c r="R3" s="46">
        <f>SUM(R11,R14,R16,R18)</f>
        <v>328.07</v>
      </c>
    </row>
    <row r="4" spans="1:18" s="8" customFormat="1" ht="35.25" customHeight="1" thickBot="1" x14ac:dyDescent="0.25">
      <c r="A4" s="4"/>
      <c r="D4" s="14"/>
      <c r="E4" s="14"/>
      <c r="F4" s="10" t="s">
        <v>19</v>
      </c>
      <c r="G4" s="48">
        <v>1</v>
      </c>
      <c r="H4" s="15"/>
      <c r="I4" s="15"/>
      <c r="J4" s="73"/>
      <c r="K4" s="73"/>
      <c r="L4" s="73"/>
      <c r="M4" s="73"/>
      <c r="N4" s="16" t="s">
        <v>5</v>
      </c>
      <c r="O4" s="17"/>
      <c r="P4" s="18"/>
      <c r="Q4" s="13"/>
      <c r="R4" s="46"/>
    </row>
    <row r="5" spans="1:18" s="8" customFormat="1" ht="43.5" customHeight="1" thickTop="1" thickBot="1" x14ac:dyDescent="0.25">
      <c r="A5" s="4"/>
      <c r="B5" s="19" t="s">
        <v>6</v>
      </c>
      <c r="C5" s="20"/>
      <c r="D5" s="28">
        <v>8</v>
      </c>
      <c r="E5" s="14"/>
      <c r="F5" s="10" t="s">
        <v>40</v>
      </c>
      <c r="G5" s="48">
        <v>1</v>
      </c>
      <c r="N5" s="141" t="s">
        <v>7</v>
      </c>
      <c r="O5" s="141"/>
      <c r="P5" s="140">
        <f>P1-P2-P3-P4</f>
        <v>-18.800000000000182</v>
      </c>
      <c r="Q5" s="81"/>
      <c r="R5" s="115">
        <f>R1-R2-R3</f>
        <v>-3.8300000000000409</v>
      </c>
    </row>
    <row r="6" spans="1:18" s="8" customFormat="1" ht="43.5" customHeight="1" thickTop="1" thickBot="1" x14ac:dyDescent="0.25">
      <c r="A6" s="4"/>
      <c r="B6" s="49" t="s">
        <v>89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 x14ac:dyDescent="0.25">
      <c r="A7" s="187" t="s">
        <v>42</v>
      </c>
      <c r="B7" s="188"/>
      <c r="C7" s="189"/>
      <c r="D7" s="190" t="s">
        <v>9</v>
      </c>
      <c r="E7" s="191"/>
      <c r="F7" s="191"/>
      <c r="G7" s="51">
        <f t="shared" ref="G7:O7" si="0">SUM(G11:G20)</f>
        <v>0</v>
      </c>
      <c r="H7" s="52">
        <f t="shared" si="0"/>
        <v>0</v>
      </c>
      <c r="I7" s="53">
        <f t="shared" si="0"/>
        <v>0</v>
      </c>
      <c r="J7" s="53">
        <f t="shared" si="0"/>
        <v>980</v>
      </c>
      <c r="K7" s="53">
        <f t="shared" si="0"/>
        <v>0</v>
      </c>
      <c r="L7" s="53">
        <f t="shared" si="0"/>
        <v>1918</v>
      </c>
      <c r="M7" s="54">
        <f t="shared" si="0"/>
        <v>617</v>
      </c>
      <c r="N7" s="55">
        <f t="shared" si="0"/>
        <v>3515</v>
      </c>
      <c r="O7" s="56">
        <f t="shared" si="0"/>
        <v>3533.8</v>
      </c>
      <c r="P7" s="13">
        <f>+N7-SUM(H7:M7)</f>
        <v>0</v>
      </c>
    </row>
    <row r="8" spans="1:18" ht="36" customHeight="1" thickTop="1" thickBot="1" x14ac:dyDescent="0.25">
      <c r="A8" s="192"/>
      <c r="B8" s="166" t="s">
        <v>10</v>
      </c>
      <c r="C8" s="166" t="s">
        <v>11</v>
      </c>
      <c r="D8" s="193" t="s">
        <v>22</v>
      </c>
      <c r="E8" s="166" t="s">
        <v>43</v>
      </c>
      <c r="F8" s="195" t="s">
        <v>44</v>
      </c>
      <c r="G8" s="196" t="s">
        <v>13</v>
      </c>
      <c r="H8" s="198" t="s">
        <v>14</v>
      </c>
      <c r="I8" s="145" t="s">
        <v>31</v>
      </c>
      <c r="J8" s="199" t="s">
        <v>33</v>
      </c>
      <c r="K8" s="199" t="s">
        <v>32</v>
      </c>
      <c r="L8" s="200" t="s">
        <v>45</v>
      </c>
      <c r="M8" s="201"/>
      <c r="N8" s="160" t="s">
        <v>15</v>
      </c>
      <c r="O8" s="178" t="s">
        <v>16</v>
      </c>
      <c r="P8" s="180" t="s">
        <v>17</v>
      </c>
      <c r="Q8" s="73"/>
      <c r="R8" s="181" t="s">
        <v>46</v>
      </c>
    </row>
    <row r="9" spans="1:18" ht="36" customHeight="1" thickTop="1" thickBot="1" x14ac:dyDescent="0.25">
      <c r="A9" s="192"/>
      <c r="B9" s="166" t="s">
        <v>10</v>
      </c>
      <c r="C9" s="166"/>
      <c r="D9" s="194"/>
      <c r="E9" s="166"/>
      <c r="F9" s="195"/>
      <c r="G9" s="197"/>
      <c r="H9" s="198" t="s">
        <v>31</v>
      </c>
      <c r="I9" s="145" t="s">
        <v>31</v>
      </c>
      <c r="J9" s="145"/>
      <c r="K9" s="145" t="s">
        <v>30</v>
      </c>
      <c r="L9" s="151" t="s">
        <v>20</v>
      </c>
      <c r="M9" s="185" t="s">
        <v>21</v>
      </c>
      <c r="N9" s="160"/>
      <c r="O9" s="178"/>
      <c r="P9" s="180"/>
      <c r="Q9" s="73"/>
      <c r="R9" s="182"/>
    </row>
    <row r="10" spans="1:18" ht="37.5" customHeight="1" thickTop="1" thickBot="1" x14ac:dyDescent="0.25">
      <c r="A10" s="192"/>
      <c r="B10" s="166"/>
      <c r="C10" s="166"/>
      <c r="D10" s="194"/>
      <c r="E10" s="166"/>
      <c r="F10" s="195"/>
      <c r="G10" s="57" t="s">
        <v>18</v>
      </c>
      <c r="H10" s="198"/>
      <c r="I10" s="145"/>
      <c r="J10" s="145"/>
      <c r="K10" s="145"/>
      <c r="L10" s="184"/>
      <c r="M10" s="186"/>
      <c r="N10" s="160"/>
      <c r="O10" s="178"/>
      <c r="P10" s="180"/>
      <c r="Q10" s="73"/>
      <c r="R10" s="183"/>
    </row>
    <row r="11" spans="1:18" ht="30" customHeight="1" thickTop="1" x14ac:dyDescent="0.2">
      <c r="A11" s="78">
        <v>1</v>
      </c>
      <c r="B11" s="85">
        <v>42017</v>
      </c>
      <c r="C11" s="86" t="s">
        <v>57</v>
      </c>
      <c r="D11" s="86" t="s">
        <v>70</v>
      </c>
      <c r="E11" s="87" t="s">
        <v>81</v>
      </c>
      <c r="F11" s="88" t="s">
        <v>82</v>
      </c>
      <c r="G11" s="88"/>
      <c r="H11" s="89"/>
      <c r="I11" s="90"/>
      <c r="J11" s="103"/>
      <c r="K11" s="104"/>
      <c r="L11" s="105"/>
      <c r="M11" s="106"/>
      <c r="N11" s="100">
        <f t="shared" ref="N11:N20" si="1">SUM(G11:M11)</f>
        <v>0</v>
      </c>
      <c r="O11" s="102">
        <v>1000</v>
      </c>
      <c r="P11" s="77"/>
      <c r="Q11" s="73"/>
      <c r="R11" s="59">
        <v>92.59</v>
      </c>
    </row>
    <row r="12" spans="1:18" ht="30" customHeight="1" x14ac:dyDescent="0.2">
      <c r="A12" s="24">
        <v>2</v>
      </c>
      <c r="B12" s="85">
        <v>42017</v>
      </c>
      <c r="C12" s="86" t="s">
        <v>57</v>
      </c>
      <c r="D12" s="86" t="s">
        <v>50</v>
      </c>
      <c r="E12" s="87" t="s">
        <v>81</v>
      </c>
      <c r="F12" s="88" t="s">
        <v>82</v>
      </c>
      <c r="G12" s="88"/>
      <c r="H12" s="89"/>
      <c r="I12" s="90"/>
      <c r="J12" s="109">
        <v>700</v>
      </c>
      <c r="K12" s="104"/>
      <c r="L12" s="105"/>
      <c r="M12" s="106"/>
      <c r="N12" s="100">
        <f t="shared" si="1"/>
        <v>700</v>
      </c>
      <c r="O12" s="102"/>
      <c r="P12" s="77"/>
      <c r="Q12" s="73"/>
      <c r="R12" s="58">
        <v>63.43</v>
      </c>
    </row>
    <row r="13" spans="1:18" ht="30" customHeight="1" x14ac:dyDescent="0.2">
      <c r="A13" s="78">
        <v>3</v>
      </c>
      <c r="B13" s="85">
        <v>42017</v>
      </c>
      <c r="C13" s="86" t="s">
        <v>57</v>
      </c>
      <c r="D13" s="86" t="s">
        <v>50</v>
      </c>
      <c r="E13" s="87" t="s">
        <v>81</v>
      </c>
      <c r="F13" s="88" t="s">
        <v>82</v>
      </c>
      <c r="G13" s="88"/>
      <c r="H13" s="89"/>
      <c r="I13" s="90"/>
      <c r="J13" s="109">
        <v>280</v>
      </c>
      <c r="K13" s="104"/>
      <c r="L13" s="105"/>
      <c r="M13" s="106"/>
      <c r="N13" s="100">
        <f t="shared" si="1"/>
        <v>280</v>
      </c>
      <c r="O13" s="102"/>
      <c r="P13" s="77"/>
      <c r="Q13" s="73"/>
      <c r="R13" s="58">
        <v>25.37</v>
      </c>
    </row>
    <row r="14" spans="1:18" ht="30" customHeight="1" x14ac:dyDescent="0.2">
      <c r="A14" s="24">
        <v>4</v>
      </c>
      <c r="B14" s="85">
        <v>42018</v>
      </c>
      <c r="C14" s="86" t="s">
        <v>57</v>
      </c>
      <c r="D14" s="86" t="s">
        <v>64</v>
      </c>
      <c r="E14" s="87" t="s">
        <v>81</v>
      </c>
      <c r="F14" s="88" t="s">
        <v>82</v>
      </c>
      <c r="G14" s="88"/>
      <c r="H14" s="89"/>
      <c r="I14" s="90"/>
      <c r="J14" s="103"/>
      <c r="K14" s="104"/>
      <c r="L14" s="105"/>
      <c r="M14" s="106">
        <v>515</v>
      </c>
      <c r="N14" s="100">
        <f t="shared" si="1"/>
        <v>515</v>
      </c>
      <c r="O14" s="102">
        <v>515</v>
      </c>
      <c r="P14" s="77"/>
      <c r="Q14" s="73"/>
      <c r="R14" s="59">
        <v>47.78</v>
      </c>
    </row>
    <row r="15" spans="1:18" ht="30" customHeight="1" x14ac:dyDescent="0.2">
      <c r="A15" s="78">
        <v>5</v>
      </c>
      <c r="B15" s="85">
        <v>42019</v>
      </c>
      <c r="C15" s="86" t="s">
        <v>57</v>
      </c>
      <c r="D15" s="86" t="s">
        <v>71</v>
      </c>
      <c r="E15" s="87" t="s">
        <v>81</v>
      </c>
      <c r="F15" s="88" t="s">
        <v>82</v>
      </c>
      <c r="G15" s="88"/>
      <c r="H15" s="89"/>
      <c r="I15" s="90"/>
      <c r="J15" s="103"/>
      <c r="K15" s="104"/>
      <c r="L15" s="105"/>
      <c r="M15" s="106">
        <v>84</v>
      </c>
      <c r="N15" s="100">
        <f t="shared" si="1"/>
        <v>84</v>
      </c>
      <c r="O15" s="102"/>
      <c r="P15" s="77"/>
      <c r="Q15" s="73"/>
      <c r="R15" s="59">
        <v>7.69</v>
      </c>
    </row>
    <row r="16" spans="1:18" ht="30" customHeight="1" x14ac:dyDescent="0.2">
      <c r="A16" s="24">
        <v>6</v>
      </c>
      <c r="B16" s="85">
        <v>42019</v>
      </c>
      <c r="C16" s="86" t="s">
        <v>57</v>
      </c>
      <c r="D16" s="86" t="s">
        <v>84</v>
      </c>
      <c r="E16" s="87" t="s">
        <v>81</v>
      </c>
      <c r="F16" s="88" t="s">
        <v>82</v>
      </c>
      <c r="G16" s="88"/>
      <c r="H16" s="89"/>
      <c r="I16" s="90"/>
      <c r="J16" s="109"/>
      <c r="K16" s="104"/>
      <c r="L16" s="105">
        <v>1918</v>
      </c>
      <c r="M16" s="106"/>
      <c r="N16" s="100">
        <f t="shared" si="1"/>
        <v>1918</v>
      </c>
      <c r="O16" s="102">
        <v>1918.8</v>
      </c>
      <c r="P16" s="77"/>
      <c r="Q16" s="73"/>
      <c r="R16" s="58">
        <v>178.32</v>
      </c>
    </row>
    <row r="17" spans="1:18" ht="30" customHeight="1" x14ac:dyDescent="0.2">
      <c r="A17" s="78">
        <v>7</v>
      </c>
      <c r="B17" s="85">
        <v>42019</v>
      </c>
      <c r="C17" s="86" t="s">
        <v>57</v>
      </c>
      <c r="D17" s="86" t="s">
        <v>69</v>
      </c>
      <c r="E17" s="87" t="s">
        <v>81</v>
      </c>
      <c r="F17" s="88" t="s">
        <v>82</v>
      </c>
      <c r="G17" s="88"/>
      <c r="H17" s="89"/>
      <c r="I17" s="90"/>
      <c r="J17" s="103"/>
      <c r="K17" s="104"/>
      <c r="L17" s="105"/>
      <c r="M17" s="106">
        <v>18</v>
      </c>
      <c r="N17" s="100">
        <f t="shared" si="1"/>
        <v>18</v>
      </c>
      <c r="O17" s="102"/>
      <c r="P17" s="77"/>
      <c r="Q17" s="73"/>
      <c r="R17" s="58">
        <v>1.65</v>
      </c>
    </row>
    <row r="18" spans="1:18" ht="30" customHeight="1" x14ac:dyDescent="0.2">
      <c r="A18" s="78">
        <v>8</v>
      </c>
      <c r="B18" s="85">
        <v>42019</v>
      </c>
      <c r="C18" s="86" t="s">
        <v>57</v>
      </c>
      <c r="D18" s="86" t="s">
        <v>70</v>
      </c>
      <c r="E18" s="87" t="s">
        <v>81</v>
      </c>
      <c r="F18" s="88" t="s">
        <v>82</v>
      </c>
      <c r="G18" s="88"/>
      <c r="H18" s="89"/>
      <c r="I18" s="90"/>
      <c r="J18" s="103"/>
      <c r="K18" s="104"/>
      <c r="L18" s="105"/>
      <c r="M18" s="106"/>
      <c r="N18" s="100">
        <f t="shared" si="1"/>
        <v>0</v>
      </c>
      <c r="O18" s="102">
        <v>100</v>
      </c>
      <c r="P18" s="77"/>
      <c r="Q18" s="73"/>
      <c r="R18" s="58">
        <v>9.3800000000000008</v>
      </c>
    </row>
    <row r="19" spans="1:18" ht="30" customHeight="1" x14ac:dyDescent="0.2">
      <c r="A19" s="78">
        <v>9</v>
      </c>
      <c r="B19" s="85"/>
      <c r="C19" s="86"/>
      <c r="D19" s="86"/>
      <c r="E19" s="87"/>
      <c r="F19" s="88"/>
      <c r="G19" s="88"/>
      <c r="H19" s="89"/>
      <c r="I19" s="90"/>
      <c r="J19" s="103"/>
      <c r="K19" s="104"/>
      <c r="L19" s="105"/>
      <c r="M19" s="106"/>
      <c r="N19" s="100">
        <f t="shared" si="1"/>
        <v>0</v>
      </c>
      <c r="O19" s="101"/>
      <c r="P19" s="77"/>
      <c r="Q19" s="73"/>
      <c r="R19" s="58"/>
    </row>
    <row r="20" spans="1:18" ht="30" customHeight="1" x14ac:dyDescent="0.2">
      <c r="A20" s="24">
        <v>10</v>
      </c>
      <c r="B20" s="85"/>
      <c r="C20" s="86"/>
      <c r="D20" s="86"/>
      <c r="E20" s="87"/>
      <c r="F20" s="88"/>
      <c r="G20" s="88"/>
      <c r="H20" s="89"/>
      <c r="I20" s="90"/>
      <c r="J20" s="103"/>
      <c r="K20" s="104"/>
      <c r="L20" s="105"/>
      <c r="M20" s="106"/>
      <c r="N20" s="100">
        <f t="shared" si="1"/>
        <v>0</v>
      </c>
      <c r="O20" s="101"/>
      <c r="P20" s="77"/>
      <c r="Q20" s="73"/>
      <c r="R20" s="58"/>
    </row>
    <row r="21" spans="1:18" x14ac:dyDescent="0.2">
      <c r="A21" s="29"/>
      <c r="B21" s="30"/>
      <c r="C21" s="30"/>
      <c r="D21" s="30"/>
      <c r="E21" s="30"/>
      <c r="F21" s="30"/>
      <c r="G21" s="75"/>
      <c r="H21" s="72"/>
      <c r="I21" s="30"/>
      <c r="J21" s="30"/>
      <c r="K21" s="30"/>
      <c r="L21" s="30"/>
      <c r="M21" s="30"/>
      <c r="N21" s="30"/>
      <c r="O21" s="30"/>
      <c r="P21" s="30"/>
    </row>
    <row r="22" spans="1:18" x14ac:dyDescent="0.2">
      <c r="A22" s="34"/>
      <c r="B22" s="35"/>
      <c r="C22" s="36"/>
      <c r="D22" s="37"/>
      <c r="E22" s="37"/>
      <c r="F22" s="38"/>
      <c r="G22" s="39"/>
      <c r="H22" s="40"/>
      <c r="I22" s="41"/>
      <c r="J22" s="41"/>
      <c r="K22" s="41"/>
      <c r="L22" s="41"/>
      <c r="M22" s="41"/>
      <c r="N22" s="42"/>
      <c r="O22" s="43"/>
      <c r="P22" s="60"/>
    </row>
    <row r="23" spans="1:18" x14ac:dyDescent="0.2">
      <c r="A23" s="29"/>
      <c r="B23" s="33" t="s">
        <v>34</v>
      </c>
      <c r="C23" s="33"/>
      <c r="D23" s="33"/>
      <c r="E23" s="30"/>
      <c r="F23" s="30"/>
      <c r="G23" s="33" t="s">
        <v>36</v>
      </c>
      <c r="H23" s="33"/>
      <c r="I23" s="33"/>
      <c r="J23" s="30"/>
      <c r="K23" s="30"/>
      <c r="L23" s="33" t="s">
        <v>35</v>
      </c>
      <c r="M23" s="33"/>
      <c r="N23" s="33"/>
      <c r="O23" s="30"/>
      <c r="P23" s="60"/>
    </row>
    <row r="24" spans="1:18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60"/>
    </row>
    <row r="25" spans="1:18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2:M22 J11 J14:J15 H11:H20 K11:L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textLength" operator="greaterThan" sqref="F22">
      <formula1>1</formula1>
      <formula2>0</formula2>
    </dataValidation>
    <dataValidation type="date" operator="greaterThanOrEqual" showErrorMessage="1" errorTitle="Data" error="Inserire una data superiore al 1/11/2000" sqref="B22 B11:B20">
      <formula1>36831</formula1>
      <formula2>0</formula2>
    </dataValidation>
    <dataValidation type="textLength" operator="greaterThan" allowBlank="1" sqref="C22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view="pageBreakPreview" topLeftCell="F1" zoomScale="44" zoomScaleSheetLayoutView="44" workbookViewId="0">
      <pane ySplit="5" topLeftCell="A24" activePane="bottomLeft" state="frozen"/>
      <selection pane="bottomLeft" activeCell="N32" sqref="N32"/>
    </sheetView>
  </sheetViews>
  <sheetFormatPr defaultRowHeight="18.75" x14ac:dyDescent="0.2"/>
  <cols>
    <col min="1" max="1" width="6.7109375" style="1" customWidth="1"/>
    <col min="2" max="2" width="16.5703125" style="73" customWidth="1"/>
    <col min="3" max="3" width="27.7109375" style="73" customWidth="1"/>
    <col min="4" max="4" width="49.28515625" style="73" bestFit="1" customWidth="1"/>
    <col min="5" max="5" width="22.85546875" style="73" customWidth="1"/>
    <col min="6" max="6" width="42.85546875" style="73" customWidth="1"/>
    <col min="7" max="7" width="18.28515625" style="73" customWidth="1"/>
    <col min="8" max="8" width="26.42578125" style="73" customWidth="1"/>
    <col min="9" max="9" width="22.42578125" style="73" customWidth="1"/>
    <col min="10" max="10" width="25.85546875" style="73" customWidth="1"/>
    <col min="11" max="11" width="20" style="73" customWidth="1"/>
    <col min="12" max="12" width="25.5703125" style="73" customWidth="1"/>
    <col min="13" max="13" width="19.85546875" style="73" customWidth="1"/>
    <col min="14" max="14" width="30.7109375" style="73" customWidth="1"/>
    <col min="15" max="15" width="26.28515625" style="73" customWidth="1"/>
    <col min="16" max="16" width="19.85546875" style="73" customWidth="1"/>
    <col min="17" max="17" width="19.85546875" style="3" hidden="1" customWidth="1"/>
    <col min="18" max="18" width="35.7109375" style="73" customWidth="1"/>
    <col min="19" max="16384" width="9.140625" style="73"/>
  </cols>
  <sheetData>
    <row r="1" spans="1:18" s="8" customFormat="1" ht="65.25" customHeight="1" x14ac:dyDescent="0.2">
      <c r="A1" s="4"/>
      <c r="B1" s="153" t="s">
        <v>0</v>
      </c>
      <c r="C1" s="153"/>
      <c r="D1" s="143" t="s">
        <v>37</v>
      </c>
      <c r="E1" s="143"/>
      <c r="F1" s="27">
        <v>42005</v>
      </c>
      <c r="G1" s="26" t="s">
        <v>61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1198.0999999999999</v>
      </c>
      <c r="Q1" s="3" t="s">
        <v>25</v>
      </c>
      <c r="R1" s="46">
        <f>SUM(R12:R19,R21:R31,R33:R50)</f>
        <v>1193.2899999999997</v>
      </c>
    </row>
    <row r="2" spans="1:18" s="8" customFormat="1" ht="57.75" customHeight="1" x14ac:dyDescent="0.2">
      <c r="A2" s="4"/>
      <c r="B2" s="142" t="s">
        <v>2</v>
      </c>
      <c r="C2" s="142"/>
      <c r="D2" s="143" t="s">
        <v>39</v>
      </c>
      <c r="E2" s="143"/>
      <c r="F2" s="9"/>
      <c r="G2" s="9"/>
      <c r="N2" s="10" t="s">
        <v>3</v>
      </c>
      <c r="O2" s="11"/>
      <c r="P2" s="12">
        <v>19.75</v>
      </c>
      <c r="Q2" s="3"/>
      <c r="R2" s="46">
        <v>19.829999999999998</v>
      </c>
    </row>
    <row r="3" spans="1:18" s="8" customFormat="1" ht="35.25" customHeight="1" x14ac:dyDescent="0.2">
      <c r="A3" s="4"/>
      <c r="B3" s="142" t="s">
        <v>23</v>
      </c>
      <c r="C3" s="142"/>
      <c r="D3" s="143" t="s">
        <v>24</v>
      </c>
      <c r="E3" s="143"/>
      <c r="N3" s="10" t="s">
        <v>4</v>
      </c>
      <c r="O3" s="11"/>
      <c r="P3" s="47">
        <f>+O7</f>
        <v>1061.6000000000001</v>
      </c>
      <c r="Q3" s="13"/>
      <c r="R3" s="46">
        <f>SUM(R11:R12,R17,R19:R20,R29,R32,R34,R42,R48:R49,R51)</f>
        <v>1052.31</v>
      </c>
    </row>
    <row r="4" spans="1:18" s="8" customFormat="1" ht="35.25" customHeight="1" thickBot="1" x14ac:dyDescent="0.25">
      <c r="A4" s="4"/>
      <c r="D4" s="14"/>
      <c r="E4" s="14"/>
      <c r="F4" s="10" t="s">
        <v>19</v>
      </c>
      <c r="G4" s="48">
        <v>1</v>
      </c>
      <c r="H4" s="15"/>
      <c r="I4" s="15"/>
      <c r="J4" s="73"/>
      <c r="K4" s="73"/>
      <c r="L4" s="73"/>
      <c r="M4" s="73"/>
      <c r="N4" s="16" t="s">
        <v>5</v>
      </c>
      <c r="O4" s="17"/>
      <c r="P4" s="18"/>
      <c r="Q4" s="13"/>
      <c r="R4" s="46"/>
    </row>
    <row r="5" spans="1:18" s="8" customFormat="1" ht="43.5" customHeight="1" thickTop="1" thickBot="1" x14ac:dyDescent="0.25">
      <c r="A5" s="4"/>
      <c r="B5" s="19" t="s">
        <v>6</v>
      </c>
      <c r="C5" s="20"/>
      <c r="D5" s="28">
        <v>40</v>
      </c>
      <c r="E5" s="14"/>
      <c r="F5" s="10" t="s">
        <v>40</v>
      </c>
      <c r="G5" s="48">
        <v>1</v>
      </c>
      <c r="N5" s="141" t="s">
        <v>7</v>
      </c>
      <c r="O5" s="141"/>
      <c r="P5" s="84">
        <f>P1-P2-P3-P4</f>
        <v>116.74999999999977</v>
      </c>
      <c r="Q5" s="81"/>
      <c r="R5" s="46">
        <f>R1-R2-R3</f>
        <v>121.14999999999986</v>
      </c>
    </row>
    <row r="6" spans="1:18" s="8" customFormat="1" ht="43.5" customHeight="1" thickTop="1" thickBot="1" x14ac:dyDescent="0.25">
      <c r="A6" s="4"/>
      <c r="B6" s="49" t="s">
        <v>90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 x14ac:dyDescent="0.25">
      <c r="A7" s="187" t="s">
        <v>42</v>
      </c>
      <c r="B7" s="188"/>
      <c r="C7" s="189"/>
      <c r="D7" s="190" t="s">
        <v>9</v>
      </c>
      <c r="E7" s="191"/>
      <c r="F7" s="191"/>
      <c r="G7" s="51">
        <f t="shared" ref="G7:O7" si="0">SUM(G11:G52)</f>
        <v>0</v>
      </c>
      <c r="H7" s="52">
        <f t="shared" si="0"/>
        <v>0</v>
      </c>
      <c r="I7" s="53">
        <f t="shared" si="0"/>
        <v>0</v>
      </c>
      <c r="J7" s="53">
        <f t="shared" si="0"/>
        <v>480.2</v>
      </c>
      <c r="K7" s="53">
        <f t="shared" si="0"/>
        <v>0</v>
      </c>
      <c r="L7" s="53">
        <f t="shared" si="0"/>
        <v>69</v>
      </c>
      <c r="M7" s="54">
        <f t="shared" si="0"/>
        <v>648.9</v>
      </c>
      <c r="N7" s="55">
        <f t="shared" si="0"/>
        <v>1198.1000000000001</v>
      </c>
      <c r="O7" s="56">
        <f t="shared" si="0"/>
        <v>1061.6000000000001</v>
      </c>
      <c r="P7" s="13">
        <f>+N7-SUM(H7:M7)</f>
        <v>0</v>
      </c>
    </row>
    <row r="8" spans="1:18" ht="36" customHeight="1" thickTop="1" thickBot="1" x14ac:dyDescent="0.25">
      <c r="A8" s="192"/>
      <c r="B8" s="166" t="s">
        <v>10</v>
      </c>
      <c r="C8" s="166" t="s">
        <v>11</v>
      </c>
      <c r="D8" s="193" t="s">
        <v>22</v>
      </c>
      <c r="E8" s="166" t="s">
        <v>43</v>
      </c>
      <c r="F8" s="195" t="s">
        <v>44</v>
      </c>
      <c r="G8" s="196" t="s">
        <v>13</v>
      </c>
      <c r="H8" s="198" t="s">
        <v>14</v>
      </c>
      <c r="I8" s="145" t="s">
        <v>31</v>
      </c>
      <c r="J8" s="199" t="s">
        <v>33</v>
      </c>
      <c r="K8" s="199" t="s">
        <v>32</v>
      </c>
      <c r="L8" s="200" t="s">
        <v>45</v>
      </c>
      <c r="M8" s="201"/>
      <c r="N8" s="160" t="s">
        <v>15</v>
      </c>
      <c r="O8" s="178" t="s">
        <v>16</v>
      </c>
      <c r="P8" s="180" t="s">
        <v>17</v>
      </c>
      <c r="Q8" s="73"/>
      <c r="R8" s="181" t="s">
        <v>46</v>
      </c>
    </row>
    <row r="9" spans="1:18" ht="36" customHeight="1" thickTop="1" thickBot="1" x14ac:dyDescent="0.25">
      <c r="A9" s="192"/>
      <c r="B9" s="166" t="s">
        <v>10</v>
      </c>
      <c r="C9" s="166"/>
      <c r="D9" s="194"/>
      <c r="E9" s="166"/>
      <c r="F9" s="195"/>
      <c r="G9" s="197"/>
      <c r="H9" s="198" t="s">
        <v>31</v>
      </c>
      <c r="I9" s="145" t="s">
        <v>31</v>
      </c>
      <c r="J9" s="145"/>
      <c r="K9" s="145" t="s">
        <v>30</v>
      </c>
      <c r="L9" s="151" t="s">
        <v>20</v>
      </c>
      <c r="M9" s="185" t="s">
        <v>21</v>
      </c>
      <c r="N9" s="160"/>
      <c r="O9" s="178"/>
      <c r="P9" s="180"/>
      <c r="Q9" s="73"/>
      <c r="R9" s="182"/>
    </row>
    <row r="10" spans="1:18" ht="37.5" customHeight="1" thickTop="1" thickBot="1" x14ac:dyDescent="0.25">
      <c r="A10" s="192"/>
      <c r="B10" s="166"/>
      <c r="C10" s="166"/>
      <c r="D10" s="194"/>
      <c r="E10" s="166"/>
      <c r="F10" s="195"/>
      <c r="G10" s="57" t="s">
        <v>18</v>
      </c>
      <c r="H10" s="198"/>
      <c r="I10" s="145"/>
      <c r="J10" s="145"/>
      <c r="K10" s="145"/>
      <c r="L10" s="184"/>
      <c r="M10" s="186"/>
      <c r="N10" s="160"/>
      <c r="O10" s="178"/>
      <c r="P10" s="180"/>
      <c r="Q10" s="73"/>
      <c r="R10" s="183"/>
    </row>
    <row r="11" spans="1:18" ht="30" customHeight="1" thickTop="1" x14ac:dyDescent="0.2">
      <c r="A11" s="78">
        <v>1</v>
      </c>
      <c r="B11" s="79">
        <v>42022</v>
      </c>
      <c r="C11" s="74" t="s">
        <v>62</v>
      </c>
      <c r="D11" s="86" t="s">
        <v>73</v>
      </c>
      <c r="E11" s="87" t="s">
        <v>65</v>
      </c>
      <c r="F11" s="88" t="s">
        <v>66</v>
      </c>
      <c r="G11" s="88"/>
      <c r="H11" s="89"/>
      <c r="I11" s="117"/>
      <c r="J11" s="118"/>
      <c r="K11" s="119"/>
      <c r="L11" s="120"/>
      <c r="M11" s="121"/>
      <c r="N11" s="126">
        <f>SUM(H11:M11)</f>
        <v>0</v>
      </c>
      <c r="O11" s="122">
        <v>200</v>
      </c>
      <c r="P11" s="123"/>
      <c r="Q11" s="124"/>
      <c r="R11" s="125">
        <v>198.52</v>
      </c>
    </row>
    <row r="12" spans="1:18" ht="30" customHeight="1" x14ac:dyDescent="0.2">
      <c r="A12" s="24">
        <v>2</v>
      </c>
      <c r="B12" s="79">
        <v>42022</v>
      </c>
      <c r="C12" s="74" t="s">
        <v>62</v>
      </c>
      <c r="D12" s="86" t="s">
        <v>75</v>
      </c>
      <c r="E12" s="87" t="s">
        <v>65</v>
      </c>
      <c r="F12" s="88" t="s">
        <v>66</v>
      </c>
      <c r="G12" s="88"/>
      <c r="H12" s="89"/>
      <c r="I12" s="117"/>
      <c r="J12" s="118"/>
      <c r="K12" s="119"/>
      <c r="L12" s="120"/>
      <c r="M12" s="121">
        <v>185</v>
      </c>
      <c r="N12" s="126">
        <f t="shared" ref="N12" si="1">SUM(H12:M12)</f>
        <v>185</v>
      </c>
      <c r="O12" s="122">
        <v>185</v>
      </c>
      <c r="P12" s="123"/>
      <c r="Q12" s="124"/>
      <c r="R12" s="127">
        <v>183.63</v>
      </c>
    </row>
    <row r="13" spans="1:18" ht="30" customHeight="1" x14ac:dyDescent="0.2">
      <c r="A13" s="78">
        <v>3</v>
      </c>
      <c r="B13" s="79">
        <v>42022</v>
      </c>
      <c r="C13" s="74" t="s">
        <v>62</v>
      </c>
      <c r="D13" s="86" t="s">
        <v>76</v>
      </c>
      <c r="E13" s="87" t="s">
        <v>65</v>
      </c>
      <c r="F13" s="88" t="s">
        <v>66</v>
      </c>
      <c r="G13" s="88"/>
      <c r="H13" s="89"/>
      <c r="I13" s="117"/>
      <c r="J13" s="118"/>
      <c r="K13" s="119"/>
      <c r="L13" s="120"/>
      <c r="M13" s="121">
        <v>41</v>
      </c>
      <c r="N13" s="126">
        <f>SUM(H13:M13)</f>
        <v>41</v>
      </c>
      <c r="O13" s="122"/>
      <c r="P13" s="123"/>
      <c r="Q13" s="124"/>
      <c r="R13" s="125">
        <v>41.17</v>
      </c>
    </row>
    <row r="14" spans="1:18" ht="30" customHeight="1" x14ac:dyDescent="0.2">
      <c r="A14" s="24">
        <v>4</v>
      </c>
      <c r="B14" s="79">
        <v>42022</v>
      </c>
      <c r="C14" s="74" t="s">
        <v>62</v>
      </c>
      <c r="D14" s="86" t="s">
        <v>50</v>
      </c>
      <c r="E14" s="87" t="s">
        <v>65</v>
      </c>
      <c r="F14" s="88" t="s">
        <v>66</v>
      </c>
      <c r="G14" s="88"/>
      <c r="H14" s="89"/>
      <c r="I14" s="117"/>
      <c r="J14" s="118">
        <v>22.6</v>
      </c>
      <c r="K14" s="119"/>
      <c r="L14" s="120"/>
      <c r="M14" s="121"/>
      <c r="N14" s="126">
        <f t="shared" ref="N14:N52" si="2">SUM(H14:M14)</f>
        <v>22.6</v>
      </c>
      <c r="O14" s="122"/>
      <c r="P14" s="123"/>
      <c r="Q14" s="124"/>
      <c r="R14" s="125">
        <v>22.69</v>
      </c>
    </row>
    <row r="15" spans="1:18" ht="30" customHeight="1" x14ac:dyDescent="0.2">
      <c r="A15" s="78">
        <v>5</v>
      </c>
      <c r="B15" s="79">
        <v>42022</v>
      </c>
      <c r="C15" s="74" t="s">
        <v>62</v>
      </c>
      <c r="D15" s="86" t="s">
        <v>50</v>
      </c>
      <c r="E15" s="87" t="s">
        <v>65</v>
      </c>
      <c r="F15" s="88" t="s">
        <v>66</v>
      </c>
      <c r="G15" s="88"/>
      <c r="H15" s="89"/>
      <c r="I15" s="117"/>
      <c r="J15" s="118">
        <v>27</v>
      </c>
      <c r="K15" s="119"/>
      <c r="L15" s="120"/>
      <c r="M15" s="121"/>
      <c r="N15" s="126">
        <f t="shared" si="2"/>
        <v>27</v>
      </c>
      <c r="O15" s="122"/>
      <c r="P15" s="123"/>
      <c r="Q15" s="124"/>
      <c r="R15" s="125">
        <v>27.11</v>
      </c>
    </row>
    <row r="16" spans="1:18" ht="30" customHeight="1" x14ac:dyDescent="0.2">
      <c r="A16" s="24">
        <v>6</v>
      </c>
      <c r="B16" s="79">
        <v>42022</v>
      </c>
      <c r="C16" s="74" t="s">
        <v>62</v>
      </c>
      <c r="D16" s="86" t="s">
        <v>50</v>
      </c>
      <c r="E16" s="87" t="s">
        <v>65</v>
      </c>
      <c r="F16" s="88" t="s">
        <v>66</v>
      </c>
      <c r="G16" s="88"/>
      <c r="H16" s="89"/>
      <c r="I16" s="117"/>
      <c r="J16" s="118">
        <v>22</v>
      </c>
      <c r="K16" s="119"/>
      <c r="L16" s="120"/>
      <c r="M16" s="121"/>
      <c r="N16" s="126">
        <f t="shared" si="2"/>
        <v>22</v>
      </c>
      <c r="O16" s="122"/>
      <c r="P16" s="123"/>
      <c r="Q16" s="124"/>
      <c r="R16" s="125">
        <v>22.09</v>
      </c>
    </row>
    <row r="17" spans="1:18" ht="30" customHeight="1" x14ac:dyDescent="0.2">
      <c r="A17" s="78">
        <v>7</v>
      </c>
      <c r="B17" s="79">
        <v>42023</v>
      </c>
      <c r="C17" s="74" t="s">
        <v>62</v>
      </c>
      <c r="D17" s="86" t="s">
        <v>49</v>
      </c>
      <c r="E17" s="87" t="s">
        <v>65</v>
      </c>
      <c r="F17" s="88" t="s">
        <v>66</v>
      </c>
      <c r="G17" s="88"/>
      <c r="H17" s="89"/>
      <c r="I17" s="117"/>
      <c r="J17" s="118"/>
      <c r="K17" s="119"/>
      <c r="L17" s="120"/>
      <c r="M17" s="121">
        <v>20.3</v>
      </c>
      <c r="N17" s="126">
        <f t="shared" si="2"/>
        <v>20.3</v>
      </c>
      <c r="O17" s="122">
        <v>20.3</v>
      </c>
      <c r="P17" s="123"/>
      <c r="Q17" s="124"/>
      <c r="R17" s="125">
        <v>20.03</v>
      </c>
    </row>
    <row r="18" spans="1:18" ht="30" customHeight="1" x14ac:dyDescent="0.2">
      <c r="A18" s="24">
        <v>8</v>
      </c>
      <c r="B18" s="79">
        <v>42023</v>
      </c>
      <c r="C18" s="74" t="s">
        <v>62</v>
      </c>
      <c r="D18" s="86" t="s">
        <v>50</v>
      </c>
      <c r="E18" s="87" t="s">
        <v>65</v>
      </c>
      <c r="F18" s="88" t="s">
        <v>66</v>
      </c>
      <c r="G18" s="88"/>
      <c r="H18" s="89"/>
      <c r="I18" s="117"/>
      <c r="J18" s="118">
        <v>21.2</v>
      </c>
      <c r="K18" s="119"/>
      <c r="L18" s="120"/>
      <c r="M18" s="121"/>
      <c r="N18" s="126">
        <f t="shared" si="2"/>
        <v>21.2</v>
      </c>
      <c r="O18" s="122"/>
      <c r="P18" s="123"/>
      <c r="Q18" s="124"/>
      <c r="R18" s="127">
        <v>21.29</v>
      </c>
    </row>
    <row r="19" spans="1:18" ht="30" customHeight="1" x14ac:dyDescent="0.2">
      <c r="A19" s="78">
        <v>9</v>
      </c>
      <c r="B19" s="79">
        <v>42023</v>
      </c>
      <c r="C19" s="74" t="s">
        <v>62</v>
      </c>
      <c r="D19" s="86" t="s">
        <v>55</v>
      </c>
      <c r="E19" s="87" t="s">
        <v>65</v>
      </c>
      <c r="F19" s="88" t="s">
        <v>66</v>
      </c>
      <c r="G19" s="88"/>
      <c r="H19" s="89"/>
      <c r="I19" s="117"/>
      <c r="J19" s="118"/>
      <c r="K19" s="119"/>
      <c r="L19" s="120"/>
      <c r="M19" s="121">
        <v>40</v>
      </c>
      <c r="N19" s="126">
        <f t="shared" si="2"/>
        <v>40</v>
      </c>
      <c r="O19" s="122">
        <v>40</v>
      </c>
      <c r="P19" s="123"/>
      <c r="Q19" s="124"/>
      <c r="R19" s="127">
        <v>39.35</v>
      </c>
    </row>
    <row r="20" spans="1:18" ht="30" customHeight="1" x14ac:dyDescent="0.2">
      <c r="A20" s="24">
        <v>10</v>
      </c>
      <c r="B20" s="79">
        <v>42023</v>
      </c>
      <c r="C20" s="74" t="s">
        <v>62</v>
      </c>
      <c r="D20" s="86" t="s">
        <v>73</v>
      </c>
      <c r="E20" s="87" t="s">
        <v>65</v>
      </c>
      <c r="F20" s="88" t="s">
        <v>66</v>
      </c>
      <c r="G20" s="88"/>
      <c r="H20" s="89"/>
      <c r="I20" s="117"/>
      <c r="J20" s="118"/>
      <c r="K20" s="119"/>
      <c r="L20" s="120"/>
      <c r="M20" s="121"/>
      <c r="N20" s="126">
        <f t="shared" si="2"/>
        <v>0</v>
      </c>
      <c r="O20" s="122">
        <v>200</v>
      </c>
      <c r="P20" s="123"/>
      <c r="Q20" s="124"/>
      <c r="R20" s="125">
        <v>197.33</v>
      </c>
    </row>
    <row r="21" spans="1:18" ht="30" customHeight="1" x14ac:dyDescent="0.2">
      <c r="A21" s="78">
        <v>11</v>
      </c>
      <c r="B21" s="79">
        <v>42023</v>
      </c>
      <c r="C21" s="74" t="s">
        <v>62</v>
      </c>
      <c r="D21" s="86" t="s">
        <v>50</v>
      </c>
      <c r="E21" s="87" t="s">
        <v>65</v>
      </c>
      <c r="F21" s="88" t="s">
        <v>66</v>
      </c>
      <c r="G21" s="88"/>
      <c r="H21" s="89"/>
      <c r="I21" s="117"/>
      <c r="J21" s="118">
        <v>22</v>
      </c>
      <c r="K21" s="119"/>
      <c r="L21" s="120"/>
      <c r="M21" s="121"/>
      <c r="N21" s="126">
        <f t="shared" si="2"/>
        <v>22</v>
      </c>
      <c r="O21" s="122"/>
      <c r="P21" s="123"/>
      <c r="Q21" s="124"/>
      <c r="R21" s="127">
        <v>22.09</v>
      </c>
    </row>
    <row r="22" spans="1:18" ht="30" customHeight="1" x14ac:dyDescent="0.2">
      <c r="A22" s="24">
        <v>12</v>
      </c>
      <c r="B22" s="79">
        <v>42023</v>
      </c>
      <c r="C22" s="74" t="s">
        <v>62</v>
      </c>
      <c r="D22" s="86" t="s">
        <v>50</v>
      </c>
      <c r="E22" s="87" t="s">
        <v>65</v>
      </c>
      <c r="F22" s="88" t="s">
        <v>66</v>
      </c>
      <c r="G22" s="88"/>
      <c r="H22" s="89"/>
      <c r="I22" s="117"/>
      <c r="J22" s="118">
        <v>31</v>
      </c>
      <c r="K22" s="119"/>
      <c r="L22" s="120"/>
      <c r="M22" s="121"/>
      <c r="N22" s="126">
        <f t="shared" si="2"/>
        <v>31</v>
      </c>
      <c r="O22" s="122"/>
      <c r="P22" s="123"/>
      <c r="Q22" s="124"/>
      <c r="R22" s="127">
        <v>31.13</v>
      </c>
    </row>
    <row r="23" spans="1:18" ht="30" customHeight="1" x14ac:dyDescent="0.2">
      <c r="A23" s="78">
        <v>13</v>
      </c>
      <c r="B23" s="79">
        <v>42023</v>
      </c>
      <c r="C23" s="74" t="s">
        <v>62</v>
      </c>
      <c r="D23" s="86" t="s">
        <v>55</v>
      </c>
      <c r="E23" s="87" t="s">
        <v>65</v>
      </c>
      <c r="F23" s="88" t="s">
        <v>66</v>
      </c>
      <c r="G23" s="88"/>
      <c r="H23" s="89"/>
      <c r="I23" s="117"/>
      <c r="J23" s="118"/>
      <c r="K23" s="119"/>
      <c r="L23" s="120"/>
      <c r="M23" s="121">
        <v>37</v>
      </c>
      <c r="N23" s="126">
        <f t="shared" si="2"/>
        <v>37</v>
      </c>
      <c r="O23" s="122"/>
      <c r="P23" s="123"/>
      <c r="Q23" s="124"/>
      <c r="R23" s="127">
        <v>37.15</v>
      </c>
    </row>
    <row r="24" spans="1:18" ht="30" customHeight="1" x14ac:dyDescent="0.2">
      <c r="A24" s="24">
        <v>14</v>
      </c>
      <c r="B24" s="79">
        <v>42024</v>
      </c>
      <c r="C24" s="74" t="s">
        <v>62</v>
      </c>
      <c r="D24" s="86" t="s">
        <v>50</v>
      </c>
      <c r="E24" s="87" t="s">
        <v>65</v>
      </c>
      <c r="F24" s="88" t="s">
        <v>66</v>
      </c>
      <c r="G24" s="88"/>
      <c r="H24" s="89"/>
      <c r="I24" s="117"/>
      <c r="J24" s="128">
        <v>23.6</v>
      </c>
      <c r="K24" s="119"/>
      <c r="L24" s="120"/>
      <c r="M24" s="121"/>
      <c r="N24" s="126">
        <f t="shared" si="2"/>
        <v>23.6</v>
      </c>
      <c r="O24" s="122"/>
      <c r="P24" s="123"/>
      <c r="Q24" s="124"/>
      <c r="R24" s="129">
        <v>23.44</v>
      </c>
    </row>
    <row r="25" spans="1:18" ht="30" customHeight="1" x14ac:dyDescent="0.2">
      <c r="A25" s="78">
        <v>15</v>
      </c>
      <c r="B25" s="79">
        <v>42024</v>
      </c>
      <c r="C25" s="74" t="s">
        <v>62</v>
      </c>
      <c r="D25" s="86" t="s">
        <v>55</v>
      </c>
      <c r="E25" s="87" t="s">
        <v>65</v>
      </c>
      <c r="F25" s="88" t="s">
        <v>66</v>
      </c>
      <c r="G25" s="88"/>
      <c r="H25" s="89"/>
      <c r="I25" s="117"/>
      <c r="J25" s="118"/>
      <c r="K25" s="119"/>
      <c r="L25" s="120"/>
      <c r="M25" s="121">
        <v>33</v>
      </c>
      <c r="N25" s="126">
        <f t="shared" si="2"/>
        <v>33</v>
      </c>
      <c r="O25" s="122"/>
      <c r="P25" s="123"/>
      <c r="Q25" s="124"/>
      <c r="R25" s="129">
        <v>32.78</v>
      </c>
    </row>
    <row r="26" spans="1:18" ht="30" customHeight="1" x14ac:dyDescent="0.2">
      <c r="A26" s="24">
        <v>16</v>
      </c>
      <c r="B26" s="79">
        <v>42024</v>
      </c>
      <c r="C26" s="74" t="s">
        <v>62</v>
      </c>
      <c r="D26" s="86" t="s">
        <v>50</v>
      </c>
      <c r="E26" s="87" t="s">
        <v>65</v>
      </c>
      <c r="F26" s="88" t="s">
        <v>66</v>
      </c>
      <c r="G26" s="88"/>
      <c r="H26" s="89"/>
      <c r="I26" s="117"/>
      <c r="J26" s="118">
        <v>20</v>
      </c>
      <c r="K26" s="119"/>
      <c r="L26" s="120"/>
      <c r="M26" s="121"/>
      <c r="N26" s="126">
        <f t="shared" si="2"/>
        <v>20</v>
      </c>
      <c r="O26" s="122"/>
      <c r="P26" s="123"/>
      <c r="Q26" s="124"/>
      <c r="R26" s="127">
        <v>19.86</v>
      </c>
    </row>
    <row r="27" spans="1:18" ht="30" customHeight="1" x14ac:dyDescent="0.2">
      <c r="A27" s="78">
        <v>17</v>
      </c>
      <c r="B27" s="79">
        <v>42024</v>
      </c>
      <c r="C27" s="74" t="s">
        <v>62</v>
      </c>
      <c r="D27" s="86" t="s">
        <v>49</v>
      </c>
      <c r="E27" s="87" t="s">
        <v>65</v>
      </c>
      <c r="F27" s="88" t="s">
        <v>66</v>
      </c>
      <c r="G27" s="88"/>
      <c r="H27" s="89"/>
      <c r="I27" s="117"/>
      <c r="J27" s="118"/>
      <c r="K27" s="119"/>
      <c r="L27" s="120"/>
      <c r="M27" s="121">
        <v>13</v>
      </c>
      <c r="N27" s="126">
        <f t="shared" si="2"/>
        <v>13</v>
      </c>
      <c r="O27" s="122"/>
      <c r="P27" s="123"/>
      <c r="Q27" s="124"/>
      <c r="R27" s="127">
        <v>12.91</v>
      </c>
    </row>
    <row r="28" spans="1:18" ht="30" customHeight="1" x14ac:dyDescent="0.2">
      <c r="A28" s="24">
        <v>18</v>
      </c>
      <c r="B28" s="79">
        <v>42024</v>
      </c>
      <c r="C28" s="74" t="s">
        <v>62</v>
      </c>
      <c r="D28" s="86" t="s">
        <v>50</v>
      </c>
      <c r="E28" s="87" t="s">
        <v>65</v>
      </c>
      <c r="F28" s="88" t="s">
        <v>66</v>
      </c>
      <c r="G28" s="88"/>
      <c r="H28" s="89"/>
      <c r="I28" s="117"/>
      <c r="J28" s="128">
        <v>28</v>
      </c>
      <c r="K28" s="119"/>
      <c r="L28" s="120"/>
      <c r="M28" s="121"/>
      <c r="N28" s="126">
        <f t="shared" si="2"/>
        <v>28</v>
      </c>
      <c r="O28" s="122"/>
      <c r="P28" s="123"/>
      <c r="Q28" s="124"/>
      <c r="R28" s="129">
        <v>27.81</v>
      </c>
    </row>
    <row r="29" spans="1:18" ht="30" customHeight="1" x14ac:dyDescent="0.2">
      <c r="A29" s="78">
        <v>19</v>
      </c>
      <c r="B29" s="79">
        <v>42024</v>
      </c>
      <c r="C29" s="74" t="s">
        <v>62</v>
      </c>
      <c r="D29" s="86" t="s">
        <v>50</v>
      </c>
      <c r="E29" s="87" t="s">
        <v>65</v>
      </c>
      <c r="F29" s="88" t="s">
        <v>66</v>
      </c>
      <c r="G29" s="88"/>
      <c r="H29" s="89"/>
      <c r="I29" s="117"/>
      <c r="J29" s="118">
        <v>26.6</v>
      </c>
      <c r="K29" s="119"/>
      <c r="L29" s="120"/>
      <c r="M29" s="121"/>
      <c r="N29" s="126">
        <f t="shared" si="2"/>
        <v>26.6</v>
      </c>
      <c r="O29" s="122">
        <v>26.6</v>
      </c>
      <c r="P29" s="123"/>
      <c r="Q29" s="124"/>
      <c r="R29" s="127">
        <v>25.84</v>
      </c>
    </row>
    <row r="30" spans="1:18" ht="30" customHeight="1" x14ac:dyDescent="0.2">
      <c r="A30" s="24">
        <v>20</v>
      </c>
      <c r="B30" s="79">
        <v>42025</v>
      </c>
      <c r="C30" s="74" t="s">
        <v>62</v>
      </c>
      <c r="D30" s="86" t="s">
        <v>50</v>
      </c>
      <c r="E30" s="87" t="s">
        <v>65</v>
      </c>
      <c r="F30" s="88" t="s">
        <v>66</v>
      </c>
      <c r="G30" s="88"/>
      <c r="H30" s="89"/>
      <c r="I30" s="117"/>
      <c r="J30" s="118">
        <v>52</v>
      </c>
      <c r="K30" s="119"/>
      <c r="L30" s="120"/>
      <c r="M30" s="121"/>
      <c r="N30" s="126">
        <f t="shared" si="2"/>
        <v>52</v>
      </c>
      <c r="O30" s="122"/>
      <c r="P30" s="123"/>
      <c r="Q30" s="124"/>
      <c r="R30" s="127">
        <v>51.17</v>
      </c>
    </row>
    <row r="31" spans="1:18" ht="30" customHeight="1" x14ac:dyDescent="0.2">
      <c r="A31" s="78">
        <v>21</v>
      </c>
      <c r="B31" s="79">
        <v>42025</v>
      </c>
      <c r="C31" s="74" t="s">
        <v>62</v>
      </c>
      <c r="D31" s="86" t="s">
        <v>71</v>
      </c>
      <c r="E31" s="87" t="s">
        <v>65</v>
      </c>
      <c r="F31" s="88" t="s">
        <v>66</v>
      </c>
      <c r="G31" s="88"/>
      <c r="H31" s="89"/>
      <c r="I31" s="117"/>
      <c r="J31" s="128"/>
      <c r="K31" s="119"/>
      <c r="L31" s="120"/>
      <c r="M31" s="121">
        <v>13</v>
      </c>
      <c r="N31" s="126">
        <f t="shared" si="2"/>
        <v>13</v>
      </c>
      <c r="O31" s="122"/>
      <c r="P31" s="123"/>
      <c r="Q31" s="124"/>
      <c r="R31" s="129">
        <v>12.79</v>
      </c>
    </row>
    <row r="32" spans="1:18" ht="30" customHeight="1" x14ac:dyDescent="0.2">
      <c r="A32" s="24">
        <v>22</v>
      </c>
      <c r="B32" s="79">
        <v>42025</v>
      </c>
      <c r="C32" s="74" t="s">
        <v>62</v>
      </c>
      <c r="D32" s="86" t="s">
        <v>70</v>
      </c>
      <c r="E32" s="87" t="s">
        <v>65</v>
      </c>
      <c r="F32" s="88" t="s">
        <v>66</v>
      </c>
      <c r="G32" s="88"/>
      <c r="H32" s="89"/>
      <c r="I32" s="117"/>
      <c r="J32" s="118"/>
      <c r="K32" s="119"/>
      <c r="L32" s="120"/>
      <c r="M32" s="121"/>
      <c r="N32" s="126">
        <f t="shared" si="2"/>
        <v>0</v>
      </c>
      <c r="O32" s="122">
        <v>200</v>
      </c>
      <c r="P32" s="123"/>
      <c r="Q32" s="124"/>
      <c r="R32" s="129">
        <v>197.53</v>
      </c>
    </row>
    <row r="33" spans="1:18" ht="30" customHeight="1" x14ac:dyDescent="0.2">
      <c r="A33" s="78">
        <v>23</v>
      </c>
      <c r="B33" s="79">
        <v>42025</v>
      </c>
      <c r="C33" s="74" t="s">
        <v>62</v>
      </c>
      <c r="D33" s="86" t="s">
        <v>69</v>
      </c>
      <c r="E33" s="87" t="s">
        <v>65</v>
      </c>
      <c r="F33" s="88" t="s">
        <v>66</v>
      </c>
      <c r="G33" s="88"/>
      <c r="H33" s="89"/>
      <c r="I33" s="117"/>
      <c r="J33" s="118"/>
      <c r="K33" s="119"/>
      <c r="L33" s="120"/>
      <c r="M33" s="121">
        <v>15</v>
      </c>
      <c r="N33" s="126">
        <f t="shared" si="2"/>
        <v>15</v>
      </c>
      <c r="O33" s="122"/>
      <c r="P33" s="123"/>
      <c r="Q33" s="124"/>
      <c r="R33" s="127">
        <v>14.76</v>
      </c>
    </row>
    <row r="34" spans="1:18" ht="30" customHeight="1" x14ac:dyDescent="0.2">
      <c r="A34" s="24">
        <v>24</v>
      </c>
      <c r="B34" s="79">
        <v>42025</v>
      </c>
      <c r="C34" s="74" t="s">
        <v>62</v>
      </c>
      <c r="D34" s="86" t="s">
        <v>64</v>
      </c>
      <c r="E34" s="87" t="s">
        <v>65</v>
      </c>
      <c r="F34" s="88" t="s">
        <v>66</v>
      </c>
      <c r="G34" s="88"/>
      <c r="H34" s="89"/>
      <c r="I34" s="117"/>
      <c r="J34" s="128"/>
      <c r="K34" s="119"/>
      <c r="L34" s="120"/>
      <c r="M34" s="121">
        <v>71</v>
      </c>
      <c r="N34" s="126">
        <f t="shared" si="2"/>
        <v>71</v>
      </c>
      <c r="O34" s="122">
        <v>71</v>
      </c>
      <c r="P34" s="123"/>
      <c r="Q34" s="124"/>
      <c r="R34" s="129">
        <v>71.290000000000006</v>
      </c>
    </row>
    <row r="35" spans="1:18" ht="30" customHeight="1" x14ac:dyDescent="0.2">
      <c r="A35" s="78">
        <v>25</v>
      </c>
      <c r="B35" s="79">
        <v>42025</v>
      </c>
      <c r="C35" s="74" t="s">
        <v>62</v>
      </c>
      <c r="D35" s="86" t="s">
        <v>69</v>
      </c>
      <c r="E35" s="87" t="s">
        <v>65</v>
      </c>
      <c r="F35" s="88" t="s">
        <v>66</v>
      </c>
      <c r="G35" s="88"/>
      <c r="H35" s="89"/>
      <c r="I35" s="117"/>
      <c r="J35" s="118"/>
      <c r="K35" s="119"/>
      <c r="L35" s="120"/>
      <c r="M35" s="121">
        <v>8</v>
      </c>
      <c r="N35" s="126">
        <f t="shared" si="2"/>
        <v>8</v>
      </c>
      <c r="O35" s="122"/>
      <c r="P35" s="123"/>
      <c r="Q35" s="124"/>
      <c r="R35" s="129">
        <v>7.87</v>
      </c>
    </row>
    <row r="36" spans="1:18" ht="30" customHeight="1" x14ac:dyDescent="0.2">
      <c r="A36" s="24">
        <v>26</v>
      </c>
      <c r="B36" s="79">
        <v>42025</v>
      </c>
      <c r="C36" s="74" t="s">
        <v>62</v>
      </c>
      <c r="D36" s="86" t="s">
        <v>49</v>
      </c>
      <c r="E36" s="87" t="s">
        <v>65</v>
      </c>
      <c r="F36" s="88" t="s">
        <v>66</v>
      </c>
      <c r="G36" s="88"/>
      <c r="H36" s="89"/>
      <c r="I36" s="117"/>
      <c r="J36" s="118"/>
      <c r="K36" s="119"/>
      <c r="L36" s="120"/>
      <c r="M36" s="121">
        <v>2</v>
      </c>
      <c r="N36" s="126">
        <f t="shared" si="2"/>
        <v>2</v>
      </c>
      <c r="O36" s="122"/>
      <c r="P36" s="123"/>
      <c r="Q36" s="124"/>
      <c r="R36" s="127">
        <v>1.97</v>
      </c>
    </row>
    <row r="37" spans="1:18" ht="30" customHeight="1" x14ac:dyDescent="0.2">
      <c r="A37" s="78">
        <v>27</v>
      </c>
      <c r="B37" s="79">
        <v>42025</v>
      </c>
      <c r="C37" s="74" t="s">
        <v>62</v>
      </c>
      <c r="D37" s="86" t="s">
        <v>49</v>
      </c>
      <c r="E37" s="87" t="s">
        <v>65</v>
      </c>
      <c r="F37" s="88" t="s">
        <v>66</v>
      </c>
      <c r="G37" s="88"/>
      <c r="H37" s="89"/>
      <c r="I37" s="117"/>
      <c r="J37" s="118"/>
      <c r="K37" s="119"/>
      <c r="L37" s="120"/>
      <c r="M37" s="121">
        <v>0.95</v>
      </c>
      <c r="N37" s="126">
        <f t="shared" si="2"/>
        <v>0.95</v>
      </c>
      <c r="O37" s="122"/>
      <c r="P37" s="123"/>
      <c r="Q37" s="124"/>
      <c r="R37" s="127">
        <v>0.93</v>
      </c>
    </row>
    <row r="38" spans="1:18" ht="30" customHeight="1" x14ac:dyDescent="0.2">
      <c r="A38" s="24">
        <v>28</v>
      </c>
      <c r="B38" s="79">
        <v>42025</v>
      </c>
      <c r="C38" s="74" t="s">
        <v>62</v>
      </c>
      <c r="D38" s="86" t="s">
        <v>50</v>
      </c>
      <c r="E38" s="87" t="s">
        <v>65</v>
      </c>
      <c r="F38" s="88" t="s">
        <v>66</v>
      </c>
      <c r="G38" s="88"/>
      <c r="H38" s="89"/>
      <c r="I38" s="117"/>
      <c r="J38" s="128">
        <v>25</v>
      </c>
      <c r="K38" s="119"/>
      <c r="L38" s="120"/>
      <c r="M38" s="121"/>
      <c r="N38" s="126">
        <f t="shared" si="2"/>
        <v>25</v>
      </c>
      <c r="O38" s="122"/>
      <c r="P38" s="123"/>
      <c r="Q38" s="124"/>
      <c r="R38" s="129">
        <v>24.6</v>
      </c>
    </row>
    <row r="39" spans="1:18" ht="30" customHeight="1" x14ac:dyDescent="0.2">
      <c r="A39" s="78">
        <v>29</v>
      </c>
      <c r="B39" s="79">
        <v>42025</v>
      </c>
      <c r="C39" s="74" t="s">
        <v>62</v>
      </c>
      <c r="D39" s="86" t="s">
        <v>50</v>
      </c>
      <c r="E39" s="87" t="s">
        <v>65</v>
      </c>
      <c r="F39" s="88" t="s">
        <v>66</v>
      </c>
      <c r="G39" s="88"/>
      <c r="H39" s="89"/>
      <c r="I39" s="117"/>
      <c r="J39" s="128">
        <v>23</v>
      </c>
      <c r="K39" s="119"/>
      <c r="L39" s="120"/>
      <c r="M39" s="121"/>
      <c r="N39" s="126">
        <f t="shared" si="2"/>
        <v>23</v>
      </c>
      <c r="O39" s="122"/>
      <c r="P39" s="123"/>
      <c r="Q39" s="124"/>
      <c r="R39" s="127">
        <v>22.63</v>
      </c>
    </row>
    <row r="40" spans="1:18" ht="30" customHeight="1" x14ac:dyDescent="0.2">
      <c r="A40" s="24">
        <v>30</v>
      </c>
      <c r="B40" s="79">
        <v>42026</v>
      </c>
      <c r="C40" s="74" t="s">
        <v>62</v>
      </c>
      <c r="D40" s="86" t="s">
        <v>50</v>
      </c>
      <c r="E40" s="87" t="s">
        <v>65</v>
      </c>
      <c r="F40" s="88" t="s">
        <v>66</v>
      </c>
      <c r="G40" s="88"/>
      <c r="H40" s="89"/>
      <c r="I40" s="117"/>
      <c r="J40" s="118">
        <v>54</v>
      </c>
      <c r="K40" s="119"/>
      <c r="L40" s="120"/>
      <c r="M40" s="121"/>
      <c r="N40" s="126">
        <f t="shared" si="2"/>
        <v>54</v>
      </c>
      <c r="O40" s="122"/>
      <c r="P40" s="123"/>
      <c r="Q40" s="124"/>
      <c r="R40" s="127">
        <v>53.72</v>
      </c>
    </row>
    <row r="41" spans="1:18" ht="30" customHeight="1" x14ac:dyDescent="0.2">
      <c r="A41" s="78">
        <v>31</v>
      </c>
      <c r="B41" s="79">
        <v>42026</v>
      </c>
      <c r="C41" s="74" t="s">
        <v>62</v>
      </c>
      <c r="D41" s="86" t="s">
        <v>50</v>
      </c>
      <c r="E41" s="87" t="s">
        <v>65</v>
      </c>
      <c r="F41" s="88" t="s">
        <v>66</v>
      </c>
      <c r="G41" s="88"/>
      <c r="H41" s="89"/>
      <c r="I41" s="117"/>
      <c r="J41" s="128">
        <v>17.2</v>
      </c>
      <c r="K41" s="119"/>
      <c r="L41" s="120"/>
      <c r="M41" s="121"/>
      <c r="N41" s="126">
        <f t="shared" si="2"/>
        <v>17.2</v>
      </c>
      <c r="O41" s="122"/>
      <c r="P41" s="123"/>
      <c r="Q41" s="124"/>
      <c r="R41" s="129">
        <v>17.11</v>
      </c>
    </row>
    <row r="42" spans="1:18" ht="30" customHeight="1" x14ac:dyDescent="0.2">
      <c r="A42" s="24">
        <v>32</v>
      </c>
      <c r="B42" s="79">
        <v>42026</v>
      </c>
      <c r="C42" s="74" t="s">
        <v>62</v>
      </c>
      <c r="D42" s="86" t="s">
        <v>55</v>
      </c>
      <c r="E42" s="87" t="s">
        <v>65</v>
      </c>
      <c r="F42" s="88" t="s">
        <v>66</v>
      </c>
      <c r="G42" s="88"/>
      <c r="H42" s="89"/>
      <c r="I42" s="117"/>
      <c r="J42" s="118"/>
      <c r="K42" s="119"/>
      <c r="L42" s="120"/>
      <c r="M42" s="121">
        <v>120</v>
      </c>
      <c r="N42" s="126">
        <f t="shared" si="2"/>
        <v>120</v>
      </c>
      <c r="O42" s="122">
        <v>120</v>
      </c>
      <c r="P42" s="123"/>
      <c r="Q42" s="124"/>
      <c r="R42" s="127">
        <v>120.21</v>
      </c>
    </row>
    <row r="43" spans="1:18" ht="30" customHeight="1" x14ac:dyDescent="0.2">
      <c r="A43" s="78">
        <v>33</v>
      </c>
      <c r="B43" s="79">
        <v>42026</v>
      </c>
      <c r="C43" s="74" t="s">
        <v>62</v>
      </c>
      <c r="D43" s="86" t="s">
        <v>50</v>
      </c>
      <c r="E43" s="87" t="s">
        <v>65</v>
      </c>
      <c r="F43" s="88" t="s">
        <v>66</v>
      </c>
      <c r="G43" s="88"/>
      <c r="H43" s="89"/>
      <c r="I43" s="117"/>
      <c r="J43" s="128">
        <v>21</v>
      </c>
      <c r="K43" s="119"/>
      <c r="L43" s="120"/>
      <c r="M43" s="121"/>
      <c r="N43" s="126">
        <f t="shared" si="2"/>
        <v>21</v>
      </c>
      <c r="O43" s="122"/>
      <c r="P43" s="123"/>
      <c r="Q43" s="124"/>
      <c r="R43" s="129">
        <v>20.89</v>
      </c>
    </row>
    <row r="44" spans="1:18" ht="30" customHeight="1" x14ac:dyDescent="0.2">
      <c r="A44" s="24">
        <v>34</v>
      </c>
      <c r="B44" s="79">
        <v>42026</v>
      </c>
      <c r="C44" s="74" t="s">
        <v>62</v>
      </c>
      <c r="D44" s="86" t="s">
        <v>71</v>
      </c>
      <c r="E44" s="87" t="s">
        <v>65</v>
      </c>
      <c r="F44" s="88" t="s">
        <v>66</v>
      </c>
      <c r="G44" s="88"/>
      <c r="H44" s="89"/>
      <c r="I44" s="117"/>
      <c r="J44" s="118"/>
      <c r="K44" s="119"/>
      <c r="L44" s="120"/>
      <c r="M44" s="121">
        <v>11.55</v>
      </c>
      <c r="N44" s="126">
        <f t="shared" si="2"/>
        <v>11.55</v>
      </c>
      <c r="O44" s="122"/>
      <c r="P44" s="123"/>
      <c r="Q44" s="124"/>
      <c r="R44" s="127">
        <v>11.49</v>
      </c>
    </row>
    <row r="45" spans="1:18" ht="30" customHeight="1" x14ac:dyDescent="0.2">
      <c r="A45" s="78">
        <v>35</v>
      </c>
      <c r="B45" s="79">
        <v>42027</v>
      </c>
      <c r="C45" s="74" t="s">
        <v>62</v>
      </c>
      <c r="D45" s="86" t="s">
        <v>68</v>
      </c>
      <c r="E45" s="87" t="s">
        <v>65</v>
      </c>
      <c r="F45" s="88" t="s">
        <v>66</v>
      </c>
      <c r="G45" s="88"/>
      <c r="H45" s="89"/>
      <c r="I45" s="117"/>
      <c r="J45" s="118">
        <v>22</v>
      </c>
      <c r="K45" s="119"/>
      <c r="L45" s="120"/>
      <c r="M45" s="121"/>
      <c r="N45" s="126">
        <f t="shared" si="2"/>
        <v>22</v>
      </c>
      <c r="O45" s="122"/>
      <c r="P45" s="123"/>
      <c r="Q45" s="124"/>
      <c r="R45" s="129">
        <v>22.07</v>
      </c>
    </row>
    <row r="46" spans="1:18" ht="30" customHeight="1" x14ac:dyDescent="0.2">
      <c r="A46" s="24">
        <v>36</v>
      </c>
      <c r="B46" s="79">
        <v>42027</v>
      </c>
      <c r="C46" s="74" t="s">
        <v>62</v>
      </c>
      <c r="D46" s="86" t="s">
        <v>68</v>
      </c>
      <c r="E46" s="87" t="s">
        <v>65</v>
      </c>
      <c r="F46" s="88" t="s">
        <v>66</v>
      </c>
      <c r="G46" s="88"/>
      <c r="H46" s="89"/>
      <c r="I46" s="117"/>
      <c r="J46" s="118">
        <v>22</v>
      </c>
      <c r="K46" s="119"/>
      <c r="L46" s="120"/>
      <c r="M46" s="121"/>
      <c r="N46" s="126">
        <f t="shared" si="2"/>
        <v>22</v>
      </c>
      <c r="O46" s="122"/>
      <c r="P46" s="123"/>
      <c r="Q46" s="124"/>
      <c r="R46" s="127">
        <v>22.07</v>
      </c>
    </row>
    <row r="47" spans="1:18" ht="30" customHeight="1" x14ac:dyDescent="0.2">
      <c r="A47" s="78">
        <v>37</v>
      </c>
      <c r="B47" s="79">
        <v>42027</v>
      </c>
      <c r="C47" s="74" t="s">
        <v>62</v>
      </c>
      <c r="D47" s="86" t="s">
        <v>64</v>
      </c>
      <c r="E47" s="87" t="s">
        <v>65</v>
      </c>
      <c r="F47" s="88" t="s">
        <v>66</v>
      </c>
      <c r="G47" s="88"/>
      <c r="H47" s="89"/>
      <c r="I47" s="117"/>
      <c r="J47" s="118"/>
      <c r="K47" s="119"/>
      <c r="L47" s="120"/>
      <c r="M47" s="121">
        <v>26.1</v>
      </c>
      <c r="N47" s="126">
        <f t="shared" si="2"/>
        <v>26.1</v>
      </c>
      <c r="O47" s="122"/>
      <c r="P47" s="123"/>
      <c r="Q47" s="124"/>
      <c r="R47" s="127">
        <v>26.19</v>
      </c>
    </row>
    <row r="48" spans="1:18" ht="30" customHeight="1" x14ac:dyDescent="0.2">
      <c r="A48" s="24">
        <v>38</v>
      </c>
      <c r="B48" s="79">
        <v>42027</v>
      </c>
      <c r="C48" s="74" t="s">
        <v>62</v>
      </c>
      <c r="D48" s="86" t="s">
        <v>63</v>
      </c>
      <c r="E48" s="87" t="s">
        <v>65</v>
      </c>
      <c r="F48" s="88" t="s">
        <v>66</v>
      </c>
      <c r="G48" s="88"/>
      <c r="H48" s="89"/>
      <c r="I48" s="117"/>
      <c r="J48" s="128"/>
      <c r="K48" s="119"/>
      <c r="L48" s="120">
        <v>19.5</v>
      </c>
      <c r="M48" s="121"/>
      <c r="N48" s="126">
        <f t="shared" si="2"/>
        <v>19.5</v>
      </c>
      <c r="O48" s="122">
        <v>19.5</v>
      </c>
      <c r="P48" s="123"/>
      <c r="Q48" s="124"/>
      <c r="R48" s="129">
        <v>19.54</v>
      </c>
    </row>
    <row r="49" spans="1:18" ht="30" customHeight="1" x14ac:dyDescent="0.2">
      <c r="A49" s="78">
        <v>39</v>
      </c>
      <c r="B49" s="79">
        <v>42027</v>
      </c>
      <c r="C49" s="74" t="s">
        <v>62</v>
      </c>
      <c r="D49" s="86" t="s">
        <v>63</v>
      </c>
      <c r="E49" s="87" t="s">
        <v>65</v>
      </c>
      <c r="F49" s="88" t="s">
        <v>66</v>
      </c>
      <c r="G49" s="88"/>
      <c r="H49" s="89"/>
      <c r="I49" s="117"/>
      <c r="J49" s="118"/>
      <c r="K49" s="119"/>
      <c r="L49" s="120">
        <v>49.5</v>
      </c>
      <c r="M49" s="121"/>
      <c r="N49" s="126">
        <f t="shared" si="2"/>
        <v>49.5</v>
      </c>
      <c r="O49" s="122">
        <v>49.5</v>
      </c>
      <c r="P49" s="123"/>
      <c r="Q49" s="124"/>
      <c r="R49" s="129">
        <v>49.58</v>
      </c>
    </row>
    <row r="50" spans="1:18" ht="30" customHeight="1" x14ac:dyDescent="0.2">
      <c r="A50" s="24">
        <v>40</v>
      </c>
      <c r="B50" s="79">
        <v>42027</v>
      </c>
      <c r="C50" s="74" t="s">
        <v>62</v>
      </c>
      <c r="D50" s="86" t="s">
        <v>72</v>
      </c>
      <c r="E50" s="87" t="s">
        <v>65</v>
      </c>
      <c r="F50" s="88" t="s">
        <v>66</v>
      </c>
      <c r="G50" s="88"/>
      <c r="H50" s="89"/>
      <c r="I50" s="117"/>
      <c r="J50" s="118"/>
      <c r="K50" s="119"/>
      <c r="L50" s="120"/>
      <c r="M50" s="121">
        <v>12</v>
      </c>
      <c r="N50" s="126">
        <f t="shared" si="2"/>
        <v>12</v>
      </c>
      <c r="O50" s="122"/>
      <c r="P50" s="123"/>
      <c r="Q50" s="124"/>
      <c r="R50" s="129">
        <v>12.04</v>
      </c>
    </row>
    <row r="51" spans="1:18" ht="30" customHeight="1" x14ac:dyDescent="0.2">
      <c r="A51" s="78">
        <v>41</v>
      </c>
      <c r="B51" s="110">
        <v>42035</v>
      </c>
      <c r="C51" s="111" t="s">
        <v>62</v>
      </c>
      <c r="D51" s="111" t="s">
        <v>56</v>
      </c>
      <c r="E51" s="112" t="s">
        <v>67</v>
      </c>
      <c r="F51" s="88" t="s">
        <v>66</v>
      </c>
      <c r="G51" s="113"/>
      <c r="H51" s="114"/>
      <c r="I51" s="130"/>
      <c r="J51" s="131"/>
      <c r="K51" s="132"/>
      <c r="L51" s="133"/>
      <c r="M51" s="134"/>
      <c r="N51" s="126"/>
      <c r="O51" s="135">
        <v>-70.3</v>
      </c>
      <c r="P51" s="136"/>
      <c r="Q51" s="137"/>
      <c r="R51" s="138">
        <v>-70.540000000000006</v>
      </c>
    </row>
    <row r="52" spans="1:18" ht="30" customHeight="1" x14ac:dyDescent="0.2">
      <c r="A52" s="24">
        <v>42</v>
      </c>
      <c r="B52" s="85"/>
      <c r="C52" s="86"/>
      <c r="D52" s="86"/>
      <c r="E52" s="87"/>
      <c r="F52" s="88"/>
      <c r="G52" s="88"/>
      <c r="H52" s="89"/>
      <c r="I52" s="117"/>
      <c r="J52" s="118"/>
      <c r="K52" s="119"/>
      <c r="L52" s="120"/>
      <c r="M52" s="121"/>
      <c r="N52" s="126">
        <f t="shared" si="2"/>
        <v>0</v>
      </c>
      <c r="O52" s="139"/>
      <c r="P52" s="123"/>
      <c r="Q52" s="124"/>
      <c r="R52" s="129"/>
    </row>
    <row r="53" spans="1:18" x14ac:dyDescent="0.2">
      <c r="A53" s="29"/>
      <c r="B53" s="30"/>
      <c r="C53" s="30"/>
      <c r="D53" s="30"/>
      <c r="E53" s="30"/>
      <c r="F53" s="30"/>
      <c r="G53" s="75"/>
      <c r="H53" s="72"/>
      <c r="I53" s="30"/>
      <c r="J53" s="30"/>
      <c r="K53" s="30"/>
      <c r="L53" s="30"/>
      <c r="M53" s="30"/>
      <c r="N53" s="30"/>
      <c r="O53" s="30"/>
      <c r="P53" s="30"/>
    </row>
    <row r="54" spans="1:18" x14ac:dyDescent="0.2">
      <c r="A54" s="34"/>
      <c r="B54" s="35"/>
      <c r="C54" s="36"/>
      <c r="D54" s="37"/>
      <c r="E54" s="37"/>
      <c r="F54" s="38"/>
      <c r="G54" s="39"/>
      <c r="H54" s="40"/>
      <c r="I54" s="41"/>
      <c r="J54" s="41"/>
      <c r="K54" s="41"/>
      <c r="L54" s="41"/>
      <c r="M54" s="41"/>
      <c r="N54" s="42"/>
      <c r="O54" s="43"/>
      <c r="P54" s="60"/>
    </row>
    <row r="55" spans="1:18" x14ac:dyDescent="0.2">
      <c r="A55" s="29"/>
      <c r="B55" s="33" t="s">
        <v>34</v>
      </c>
      <c r="C55" s="33"/>
      <c r="D55" s="33"/>
      <c r="E55" s="30"/>
      <c r="F55" s="30"/>
      <c r="G55" s="33" t="s">
        <v>36</v>
      </c>
      <c r="H55" s="33"/>
      <c r="I55" s="33"/>
      <c r="J55" s="30"/>
      <c r="K55" s="30"/>
      <c r="L55" s="33" t="s">
        <v>35</v>
      </c>
      <c r="M55" s="33"/>
      <c r="N55" s="33"/>
      <c r="O55" s="30"/>
      <c r="P55" s="60"/>
    </row>
    <row r="56" spans="1:18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60"/>
    </row>
    <row r="57" spans="1:18" x14ac:dyDescent="0.2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54">
      <formula1>1</formula1>
      <formula2>0</formula2>
    </dataValidation>
    <dataValidation type="date" operator="greaterThanOrEqual" showErrorMessage="1" errorTitle="Data" error="Inserire una data superiore al 1/11/2000" sqref="B54 B11:B52">
      <formula1>36831</formula1>
      <formula2>0</formula2>
    </dataValidation>
    <dataValidation type="textLength" operator="greaterThan" sqref="F54">
      <formula1>1</formula1>
      <formula2>0</formula2>
    </dataValidation>
    <dataValidation type="textLength" operator="greaterThan" allowBlank="1" showErrorMessage="1" sqref="D54:E54">
      <formula1>1</formula1>
      <formula2>0</formula2>
    </dataValidation>
    <dataValidation type="whole" operator="greaterThanOrEqual" allowBlank="1" showErrorMessage="1" errorTitle="Valore" error="Inserire un numero maggiore o uguale a 0 (zero)!" sqref="N54 N11:N52">
      <formula1>0</formula1>
      <formula2>0</formula2>
    </dataValidation>
    <dataValidation type="decimal" operator="greaterThanOrEqual" allowBlank="1" showErrorMessage="1" errorTitle="Valore" error="Inserire un numero maggiore o uguale a 0 (zero)!" sqref="H54:M54 J44 J29:J30 J33 J26:J27 J36:J37 J42 J39:J40 J19:J23 J11:L18 H11:H52 K19:L52 J46:J47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4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Italia</vt:lpstr>
      <vt:lpstr>Nota Spese MAD</vt:lpstr>
      <vt:lpstr>Nota Spese CHK</vt:lpstr>
      <vt:lpstr>'Nota Spese CHK'!Area_stampa</vt:lpstr>
      <vt:lpstr>'Nota Spese Italia'!Area_stampa</vt:lpstr>
      <vt:lpstr>'Nota Spese MAD'!Area_stampa</vt:lpstr>
      <vt:lpstr>'Nota Spese CHK'!Titoli_stampa</vt:lpstr>
      <vt:lpstr>'Nota Spese Italia'!Titoli_stampa</vt:lpstr>
      <vt:lpstr>'Nota Spese MAD'!Titoli_stampa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Elisabetta Ciceri</cp:lastModifiedBy>
  <cp:revision>1</cp:revision>
  <cp:lastPrinted>2015-02-02T17:29:33Z</cp:lastPrinted>
  <dcterms:created xsi:type="dcterms:W3CDTF">2007-03-06T14:42:56Z</dcterms:created>
  <dcterms:modified xsi:type="dcterms:W3CDTF">2015-05-14T09:48:19Z</dcterms:modified>
</cp:coreProperties>
</file>