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-465" windowWidth="25440" windowHeight="15360" tabRatio="433"/>
  </bookViews>
  <sheets>
    <sheet name="Expense MXN Tijuana" sheetId="1" r:id="rId1"/>
  </sheets>
  <definedNames>
    <definedName name="_xlnm.Print_Area" localSheetId="0">'Expense MXN Tijuana'!$A$1:$S$40</definedName>
    <definedName name="_xlnm.Print_Titles" localSheetId="0">'Expense MXN Tijuana'!$7:$10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/>
  <c r="Q1"/>
  <c r="H33"/>
  <c r="N33"/>
  <c r="H32"/>
  <c r="N32"/>
  <c r="H31"/>
  <c r="N31"/>
  <c r="H30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N12"/>
  <c r="H11"/>
  <c r="L7"/>
  <c r="K7"/>
  <c r="J7"/>
  <c r="I7"/>
  <c r="O7"/>
  <c r="H13"/>
  <c r="H34"/>
  <c r="H15"/>
  <c r="H14"/>
  <c r="N14"/>
  <c r="P3"/>
  <c r="G7"/>
  <c r="M7"/>
  <c r="H7"/>
  <c r="P1"/>
  <c r="P5"/>
  <c r="N34"/>
  <c r="N13"/>
  <c r="N15"/>
  <c r="N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<sst xmlns="http://schemas.openxmlformats.org/spreadsheetml/2006/main" count="127" uniqueCount="64">
  <si>
    <t>KM</t>
  </si>
  <si>
    <t>no</t>
  </si>
  <si>
    <t>Check</t>
  </si>
  <si>
    <t>VARIE (Taxi / BUS / VARIE)</t>
  </si>
  <si>
    <t>SPESE AUTO (PARK / AUTOSTRADA / ECC)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</si>
  <si>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</si>
  <si>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</si>
  <si>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</si>
  <si>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</si>
  <si>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</si>
  <si>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</si>
  <si>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</si>
  <si>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</si>
  <si>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</si>
  <si>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</si>
  <si>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</si>
  <si>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</si>
  <si>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</si>
  <si>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</si>
  <si>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</si>
  <si>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</si>
  <si>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</si>
  <si>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</si>
  <si>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</si>
  <si>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</si>
  <si>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</si>
  <si>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</si>
  <si>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</si>
  <si>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</si>
  <si>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</si>
  <si>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EXPENSES</t>
  </si>
  <si>
    <t>City
(City where the expense has been done)</t>
  </si>
  <si>
    <t>Fuel cost (company car)</t>
  </si>
  <si>
    <t>Car waste (company car)</t>
  </si>
  <si>
    <t>Cost per Mile</t>
  </si>
  <si>
    <t>Daniel Martinez</t>
  </si>
  <si>
    <t>Daniele Milan</t>
  </si>
  <si>
    <t>12_01</t>
  </si>
  <si>
    <t>(value MXN )</t>
  </si>
  <si>
    <t>Carry on overweight</t>
  </si>
  <si>
    <t>Lunch at airport</t>
  </si>
  <si>
    <t>Lunch with partner Dan Moreno</t>
  </si>
  <si>
    <t>Baggage overweigth for TNI</t>
  </si>
  <si>
    <t xml:space="preserve">Training GDEP Partner Kabat </t>
  </si>
  <si>
    <t xml:space="preserve">Presales Elite Tactical </t>
  </si>
  <si>
    <t>Tijuana</t>
  </si>
  <si>
    <t>Puebla</t>
  </si>
  <si>
    <t>Mexico</t>
  </si>
  <si>
    <t>Taxi to partner site</t>
  </si>
  <si>
    <t>Dinner for three with Sergio R-Solis (HT) and Oscar Gonzalez (Kabat)</t>
  </si>
  <si>
    <t>DVD for TNI image</t>
  </si>
  <si>
    <t>Guadalajara</t>
  </si>
  <si>
    <t>Delivery Jasmine</t>
  </si>
  <si>
    <t>Taxi from airport to hotel</t>
  </si>
  <si>
    <t>Taxi from hotel to client site</t>
  </si>
  <si>
    <t>Dinner for four HT team and partner</t>
  </si>
  <si>
    <t>Lunch at hotel for one</t>
  </si>
  <si>
    <t>Breakfast for three HT team, Daniele, Eduardo, Daniel</t>
  </si>
  <si>
    <t>Taxi from airport to home</t>
  </si>
  <si>
    <t>Taxi from partner to home</t>
  </si>
  <si>
    <t>Taxi from hotel to airport</t>
  </si>
  <si>
    <t>Cable for demo chain</t>
  </si>
  <si>
    <t>Breakfast partner</t>
  </si>
  <si>
    <t>EURO Value</t>
  </si>
</sst>
</file>

<file path=xl/styles.xml><?xml version="1.0" encoding="utf-8"?>
<styleSheet xmlns="http://schemas.openxmlformats.org/spreadsheetml/2006/main">
  <numFmts count="9">
    <numFmt numFmtId="164" formatCode="_-&quot;$&quot;* #,##0.00_-;\-&quot;$&quot;* #,##0.00_-;_-&quot;$&quot;* &quot;-&quot;??_-;_-@_-"/>
    <numFmt numFmtId="165" formatCode="_-[$€-2]\ * #,##0.00_-;\-[$€-2]\ * #,##0.00_-;_-[$€-2]\ * \-??_-"/>
    <numFmt numFmtId="166" formatCode="mmmm\ yyyy"/>
    <numFmt numFmtId="168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_-[$$-409]* #,##0.00_ ;_-[$$-409]* \-#,##0.00\ ;_-[$$-409]* &quot;-&quot;??_ ;_-@_ 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3">
    <xf numFmtId="0" fontId="0" fillId="0" borderId="0"/>
    <xf numFmtId="165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8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vertical="center" wrapText="1"/>
    </xf>
    <xf numFmtId="166" fontId="3" fillId="0" borderId="26" xfId="0" applyNumberFormat="1" applyFont="1" applyBorder="1" applyAlignment="1" applyProtection="1">
      <alignment horizontal="center" vertical="center" wrapText="1"/>
    </xf>
    <xf numFmtId="0" fontId="1" fillId="8" borderId="31" xfId="0" applyNumberFormat="1" applyFont="1" applyFill="1" applyBorder="1" applyAlignment="1" applyProtection="1">
      <alignment horizontal="center" vertical="center"/>
    </xf>
    <xf numFmtId="0" fontId="1" fillId="8" borderId="32" xfId="0" applyNumberFormat="1" applyFont="1" applyFill="1" applyBorder="1" applyAlignment="1" applyProtection="1">
      <alignment vertical="center"/>
    </xf>
    <xf numFmtId="0" fontId="1" fillId="8" borderId="33" xfId="0" applyNumberFormat="1" applyFont="1" applyFill="1" applyBorder="1" applyAlignment="1" applyProtection="1">
      <alignment vertical="center"/>
    </xf>
    <xf numFmtId="0" fontId="2" fillId="7" borderId="27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6" xfId="0" applyFont="1" applyFill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49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71" fontId="1" fillId="0" borderId="4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2" fillId="0" borderId="5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3" fontId="1" fillId="2" borderId="48" xfId="0" applyNumberFormat="1" applyFont="1" applyFill="1" applyBorder="1" applyAlignment="1" applyProtection="1">
      <alignment horizontal="right" vertical="center"/>
    </xf>
    <xf numFmtId="173" fontId="1" fillId="2" borderId="45" xfId="0" applyNumberFormat="1" applyFont="1" applyFill="1" applyBorder="1" applyAlignment="1" applyProtection="1">
      <alignment horizontal="right" vertical="center"/>
    </xf>
    <xf numFmtId="173" fontId="1" fillId="2" borderId="46" xfId="0" applyNumberFormat="1" applyFont="1" applyFill="1" applyBorder="1" applyAlignment="1" applyProtection="1">
      <alignment horizontal="right" vertical="center"/>
    </xf>
    <xf numFmtId="173" fontId="1" fillId="3" borderId="19" xfId="1" applyNumberFormat="1" applyFont="1" applyFill="1" applyBorder="1" applyAlignment="1" applyProtection="1">
      <alignment horizontal="right" vertical="center"/>
    </xf>
    <xf numFmtId="164" fontId="1" fillId="2" borderId="44" xfId="10" applyFont="1" applyFill="1" applyBorder="1" applyAlignment="1" applyProtection="1">
      <alignment horizontal="right" vertical="center"/>
    </xf>
    <xf numFmtId="164" fontId="2" fillId="3" borderId="3" xfId="10" applyFont="1" applyFill="1" applyBorder="1" applyAlignment="1" applyProtection="1">
      <alignment horizontal="right" vertical="center"/>
    </xf>
    <xf numFmtId="164" fontId="2" fillId="4" borderId="3" xfId="10" applyFont="1" applyFill="1" applyBorder="1" applyAlignment="1" applyProtection="1">
      <alignment horizontal="right" vertical="center"/>
      <protection locked="0"/>
    </xf>
    <xf numFmtId="164" fontId="2" fillId="4" borderId="6" xfId="10" applyFont="1" applyFill="1" applyBorder="1" applyAlignment="1" applyProtection="1">
      <alignment horizontal="right" vertical="center"/>
      <protection locked="0"/>
    </xf>
    <xf numFmtId="164" fontId="2" fillId="5" borderId="7" xfId="10" applyFont="1" applyFill="1" applyBorder="1" applyAlignment="1" applyProtection="1">
      <alignment vertical="center"/>
    </xf>
    <xf numFmtId="173" fontId="1" fillId="3" borderId="1" xfId="0" applyNumberFormat="1" applyFont="1" applyFill="1" applyBorder="1" applyAlignment="1" applyProtection="1">
      <alignment horizontal="left" vertical="center"/>
    </xf>
    <xf numFmtId="173" fontId="1" fillId="4" borderId="1" xfId="0" applyNumberFormat="1" applyFont="1" applyFill="1" applyBorder="1" applyAlignment="1" applyProtection="1">
      <alignment horizontal="left" vertical="center"/>
    </xf>
    <xf numFmtId="173" fontId="1" fillId="4" borderId="4" xfId="0" applyNumberFormat="1" applyFont="1" applyFill="1" applyBorder="1" applyAlignment="1" applyProtection="1">
      <alignment horizontal="left" vertical="center"/>
    </xf>
    <xf numFmtId="173" fontId="1" fillId="0" borderId="0" xfId="0" applyNumberFormat="1" applyFont="1" applyAlignment="1" applyProtection="1">
      <alignment vertical="center"/>
    </xf>
    <xf numFmtId="173" fontId="1" fillId="9" borderId="0" xfId="0" applyNumberFormat="1" applyFont="1" applyFill="1" applyAlignment="1" applyProtection="1">
      <alignment vertical="center"/>
    </xf>
    <xf numFmtId="173" fontId="1" fillId="9" borderId="0" xfId="1" applyNumberFormat="1" applyFont="1" applyFill="1" applyBorder="1" applyAlignment="1" applyProtection="1">
      <alignment horizontal="right" vertical="center"/>
    </xf>
    <xf numFmtId="173" fontId="1" fillId="9" borderId="49" xfId="0" applyNumberFormat="1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6" borderId="30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173" fontId="2" fillId="3" borderId="41" xfId="0" applyNumberFormat="1" applyFont="1" applyFill="1" applyBorder="1" applyAlignment="1" applyProtection="1">
      <alignment horizontal="center" vertical="center" wrapText="1"/>
    </xf>
    <xf numFmtId="173" fontId="2" fillId="3" borderId="29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</cellXfs>
  <cellStyles count="23">
    <cellStyle name="Currency" xfId="10" builtinId="4"/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40"/>
  <sheetViews>
    <sheetView tabSelected="1" view="pageBreakPreview" zoomScale="55" zoomScaleNormal="55" zoomScaleSheetLayoutView="50" zoomScalePageLayoutView="55" workbookViewId="0">
      <pane xSplit="6" ySplit="10" topLeftCell="P17" activePane="bottomRight" state="frozen"/>
      <selection pane="topRight" activeCell="G1" sqref="G1"/>
      <selection pane="bottomLeft" activeCell="A11" sqref="A11"/>
      <selection pane="bottomRight" activeCell="P31" activeCellId="3" sqref="P21:P22 P25:P26 P28:P29 P31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33.85546875" style="2" bestFit="1" customWidth="1"/>
    <col min="4" max="4" width="40.140625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42578125" style="2" customWidth="1"/>
    <col min="14" max="14" width="19.85546875" style="75" customWidth="1"/>
    <col min="15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6" customFormat="1" ht="35.25" customHeight="1">
      <c r="A1" s="4"/>
      <c r="B1" s="95" t="s">
        <v>26</v>
      </c>
      <c r="C1" s="95"/>
      <c r="D1" s="95"/>
      <c r="E1" s="96" t="s">
        <v>35</v>
      </c>
      <c r="F1" s="96"/>
      <c r="G1" s="32">
        <v>41974</v>
      </c>
      <c r="H1" s="31" t="s">
        <v>37</v>
      </c>
      <c r="L1" s="6" t="s">
        <v>2</v>
      </c>
      <c r="M1" s="3">
        <f>+P1-N7</f>
        <v>0</v>
      </c>
      <c r="N1" s="72" t="s">
        <v>19</v>
      </c>
      <c r="O1" s="5"/>
      <c r="P1" s="68">
        <f>SUM(H7:M7)</f>
        <v>8371.02</v>
      </c>
      <c r="Q1" s="108">
        <f>SUM(P11:P34)</f>
        <v>465.66999999999996</v>
      </c>
    </row>
    <row r="2" spans="1:19" s="6" customFormat="1" ht="35.25" customHeight="1">
      <c r="A2" s="4"/>
      <c r="B2" s="97" t="s">
        <v>5</v>
      </c>
      <c r="C2" s="97"/>
      <c r="D2" s="97"/>
      <c r="E2" s="96" t="s">
        <v>36</v>
      </c>
      <c r="F2" s="96"/>
      <c r="G2" s="7"/>
      <c r="H2" s="7"/>
      <c r="N2" s="73" t="s">
        <v>24</v>
      </c>
      <c r="O2" s="9"/>
      <c r="P2" s="69"/>
      <c r="Q2" s="108"/>
    </row>
    <row r="3" spans="1:19" s="6" customFormat="1" ht="35.25" customHeight="1">
      <c r="A3" s="4"/>
      <c r="B3" s="97" t="s">
        <v>6</v>
      </c>
      <c r="C3" s="97"/>
      <c r="D3" s="97"/>
      <c r="E3" s="96" t="s">
        <v>1</v>
      </c>
      <c r="F3" s="96"/>
      <c r="N3" s="73" t="s">
        <v>23</v>
      </c>
      <c r="O3" s="9"/>
      <c r="P3" s="69">
        <f>+O7</f>
        <v>0</v>
      </c>
      <c r="Q3" s="109">
        <v>0</v>
      </c>
      <c r="R3" s="11"/>
    </row>
    <row r="4" spans="1:19" s="6" customFormat="1" ht="35.25" customHeight="1" thickBot="1">
      <c r="A4" s="4"/>
      <c r="E4" s="11"/>
      <c r="F4" s="11"/>
      <c r="G4" s="8" t="s">
        <v>34</v>
      </c>
      <c r="H4" s="16">
        <v>1</v>
      </c>
      <c r="I4" s="12"/>
      <c r="J4" s="12"/>
      <c r="K4" s="12"/>
      <c r="L4" s="2"/>
      <c r="M4" s="2"/>
      <c r="N4" s="74"/>
      <c r="O4" s="13"/>
      <c r="P4" s="70"/>
      <c r="Q4" s="109"/>
      <c r="R4" s="11"/>
    </row>
    <row r="5" spans="1:19" s="6" customFormat="1" ht="46.5" customHeight="1" thickTop="1" thickBot="1">
      <c r="A5" s="4"/>
      <c r="B5" s="14" t="s">
        <v>7</v>
      </c>
      <c r="C5" s="40"/>
      <c r="D5" s="15"/>
      <c r="E5" s="37">
        <v>22</v>
      </c>
      <c r="F5" s="11"/>
      <c r="G5" s="59" t="s">
        <v>32</v>
      </c>
      <c r="H5" s="16">
        <v>1.1100000000000001</v>
      </c>
      <c r="N5" s="100" t="s">
        <v>25</v>
      </c>
      <c r="O5" s="100"/>
      <c r="P5" s="71">
        <f>P1-P2-P3</f>
        <v>8371.02</v>
      </c>
      <c r="Q5" s="109">
        <f>Q1</f>
        <v>465.66999999999996</v>
      </c>
      <c r="R5" s="11"/>
    </row>
    <row r="6" spans="1:19" s="6" customFormat="1" ht="43.5" customHeight="1" thickTop="1" thickBot="1">
      <c r="A6" s="4"/>
      <c r="B6" s="17" t="s">
        <v>38</v>
      </c>
      <c r="C6" s="17"/>
      <c r="D6" s="17"/>
      <c r="E6" s="11"/>
      <c r="F6" s="11"/>
      <c r="G6" s="59" t="s">
        <v>33</v>
      </c>
      <c r="H6" s="18">
        <v>11.11</v>
      </c>
      <c r="N6" s="75"/>
      <c r="R6" s="10"/>
      <c r="S6" s="11"/>
    </row>
    <row r="7" spans="1:19" s="6" customFormat="1" ht="27" customHeight="1" thickBot="1">
      <c r="A7" s="33"/>
      <c r="B7" s="34"/>
      <c r="C7" s="34"/>
      <c r="D7" s="35" t="s">
        <v>30</v>
      </c>
      <c r="E7" s="103" t="s">
        <v>9</v>
      </c>
      <c r="F7" s="104"/>
      <c r="G7" s="19">
        <f>SUM(G11:G34)</f>
        <v>0</v>
      </c>
      <c r="H7" s="19">
        <f>SUM(H11:H34)</f>
        <v>0</v>
      </c>
      <c r="I7" s="67">
        <f>SUM(I11:I34)</f>
        <v>0</v>
      </c>
      <c r="J7" s="63">
        <f>SUM(J11:J34)</f>
        <v>3745</v>
      </c>
      <c r="K7" s="64">
        <f>SUM(K11:K34)</f>
        <v>1283.02</v>
      </c>
      <c r="L7" s="64">
        <f>SUM(L11:L34)</f>
        <v>0</v>
      </c>
      <c r="M7" s="64">
        <f>SUM(M11:M34)</f>
        <v>3343</v>
      </c>
      <c r="N7" s="64">
        <f>SUM(N11:N34)</f>
        <v>8371.02</v>
      </c>
      <c r="O7" s="65">
        <f>SUM(O11:O34)</f>
        <v>0</v>
      </c>
      <c r="P7" s="10"/>
    </row>
    <row r="8" spans="1:19" ht="36" customHeight="1" thickTop="1" thickBot="1">
      <c r="A8" s="83"/>
      <c r="B8" s="41"/>
      <c r="C8" s="85" t="s">
        <v>21</v>
      </c>
      <c r="D8" s="88" t="s">
        <v>14</v>
      </c>
      <c r="E8" s="89" t="s">
        <v>10</v>
      </c>
      <c r="F8" s="90" t="s">
        <v>31</v>
      </c>
      <c r="G8" s="79" t="s">
        <v>11</v>
      </c>
      <c r="H8" s="80" t="s">
        <v>12</v>
      </c>
      <c r="I8" s="93" t="s">
        <v>13</v>
      </c>
      <c r="J8" s="93" t="s">
        <v>15</v>
      </c>
      <c r="K8" s="93" t="s">
        <v>16</v>
      </c>
      <c r="L8" s="101" t="s">
        <v>17</v>
      </c>
      <c r="M8" s="102"/>
      <c r="N8" s="105" t="s">
        <v>19</v>
      </c>
      <c r="O8" s="91" t="s">
        <v>20</v>
      </c>
      <c r="R8" s="2"/>
    </row>
    <row r="9" spans="1:19" ht="36" customHeight="1" thickTop="1" thickBot="1">
      <c r="A9" s="84"/>
      <c r="B9" s="41" t="s">
        <v>8</v>
      </c>
      <c r="C9" s="86"/>
      <c r="D9" s="89"/>
      <c r="E9" s="89"/>
      <c r="F9" s="90"/>
      <c r="G9" s="79"/>
      <c r="H9" s="81"/>
      <c r="I9" s="94" t="s">
        <v>4</v>
      </c>
      <c r="J9" s="94"/>
      <c r="K9" s="94" t="s">
        <v>3</v>
      </c>
      <c r="L9" s="93" t="s">
        <v>18</v>
      </c>
      <c r="M9" s="98" t="s">
        <v>22</v>
      </c>
      <c r="N9" s="106"/>
      <c r="O9" s="92"/>
      <c r="P9" s="110" t="s">
        <v>63</v>
      </c>
      <c r="R9" s="2"/>
    </row>
    <row r="10" spans="1:19" ht="37.5" customHeight="1" thickTop="1" thickBot="1">
      <c r="A10" s="84"/>
      <c r="B10" s="36"/>
      <c r="C10" s="87"/>
      <c r="D10" s="89"/>
      <c r="E10" s="89"/>
      <c r="F10" s="90"/>
      <c r="G10" s="20" t="s">
        <v>0</v>
      </c>
      <c r="H10" s="82"/>
      <c r="I10" s="94"/>
      <c r="J10" s="94"/>
      <c r="K10" s="94"/>
      <c r="L10" s="94"/>
      <c r="M10" s="99"/>
      <c r="N10" s="106"/>
      <c r="O10" s="92"/>
      <c r="R10" s="2"/>
    </row>
    <row r="11" spans="1:19" ht="30" customHeight="1" thickTop="1">
      <c r="A11" s="21">
        <v>1</v>
      </c>
      <c r="B11" s="30">
        <v>41974</v>
      </c>
      <c r="C11" s="23" t="s">
        <v>44</v>
      </c>
      <c r="D11" s="23" t="s">
        <v>62</v>
      </c>
      <c r="E11" s="42" t="s">
        <v>47</v>
      </c>
      <c r="F11" s="42" t="s">
        <v>45</v>
      </c>
      <c r="G11" s="54"/>
      <c r="H11" s="57">
        <f>IF($E$3="si",($H$5/$H$6*G11),IF($E$3="no",G11*$H$4,0))</f>
        <v>0</v>
      </c>
      <c r="I11" s="43"/>
      <c r="J11" s="43"/>
      <c r="K11" s="24"/>
      <c r="L11" s="25"/>
      <c r="M11" s="25">
        <v>454</v>
      </c>
      <c r="N11" s="66">
        <v>454</v>
      </c>
      <c r="O11" s="26"/>
      <c r="P11" s="60">
        <v>26.16</v>
      </c>
      <c r="R11" s="2"/>
    </row>
    <row r="12" spans="1:19" ht="30" customHeight="1">
      <c r="A12" s="21">
        <v>2</v>
      </c>
      <c r="B12" s="30">
        <v>41975</v>
      </c>
      <c r="C12" s="23" t="s">
        <v>44</v>
      </c>
      <c r="D12" s="23" t="s">
        <v>39</v>
      </c>
      <c r="E12" s="42" t="s">
        <v>47</v>
      </c>
      <c r="F12" s="42" t="s">
        <v>45</v>
      </c>
      <c r="G12" s="55"/>
      <c r="H12" s="57"/>
      <c r="I12" s="43"/>
      <c r="J12" s="43"/>
      <c r="K12" s="24">
        <v>99</v>
      </c>
      <c r="L12" s="25"/>
      <c r="M12" s="25"/>
      <c r="N12" s="66">
        <f t="shared" ref="N12:N14" si="0">SUM(H12:M12)</f>
        <v>99</v>
      </c>
      <c r="O12" s="26"/>
      <c r="P12" s="60">
        <v>5.7</v>
      </c>
      <c r="R12" s="2"/>
    </row>
    <row r="13" spans="1:19" ht="30" customHeight="1">
      <c r="A13" s="27">
        <v>3</v>
      </c>
      <c r="B13" s="30">
        <v>41975</v>
      </c>
      <c r="C13" s="23" t="s">
        <v>44</v>
      </c>
      <c r="D13" s="23" t="s">
        <v>40</v>
      </c>
      <c r="E13" s="42" t="s">
        <v>47</v>
      </c>
      <c r="F13" s="42" t="s">
        <v>45</v>
      </c>
      <c r="G13" s="55"/>
      <c r="H13" s="57">
        <f>IF($E$3="si",($H$5/$H$6*G13),IF($E$3="no",G13*$H$4,0))</f>
        <v>0</v>
      </c>
      <c r="I13" s="43"/>
      <c r="J13" s="43"/>
      <c r="K13" s="24"/>
      <c r="L13" s="25"/>
      <c r="M13" s="25">
        <v>154</v>
      </c>
      <c r="N13" s="66">
        <f t="shared" si="0"/>
        <v>154</v>
      </c>
      <c r="O13" s="28"/>
      <c r="P13" s="60">
        <v>8.8699999999999992</v>
      </c>
      <c r="R13" s="2"/>
    </row>
    <row r="14" spans="1:19" ht="30" customHeight="1">
      <c r="A14" s="27">
        <v>4</v>
      </c>
      <c r="B14" s="22">
        <v>41976</v>
      </c>
      <c r="C14" s="23" t="s">
        <v>44</v>
      </c>
      <c r="D14" s="23" t="s">
        <v>41</v>
      </c>
      <c r="E14" s="42" t="s">
        <v>47</v>
      </c>
      <c r="F14" s="42" t="s">
        <v>45</v>
      </c>
      <c r="G14" s="55"/>
      <c r="H14" s="57">
        <f t="shared" ref="H14:H34" si="1">IF($E$3="si",($H$5/$H$6*G14),IF($E$3="no",G14*$H$4,0))</f>
        <v>0</v>
      </c>
      <c r="I14" s="43"/>
      <c r="J14" s="43"/>
      <c r="K14" s="24"/>
      <c r="L14" s="25"/>
      <c r="M14" s="25">
        <v>229</v>
      </c>
      <c r="N14" s="66">
        <f t="shared" si="0"/>
        <v>229</v>
      </c>
      <c r="O14" s="28"/>
      <c r="P14" s="60">
        <v>13.13</v>
      </c>
      <c r="R14" s="2"/>
    </row>
    <row r="15" spans="1:19" ht="30" customHeight="1" thickBot="1">
      <c r="A15" s="27">
        <f>A14+1</f>
        <v>5</v>
      </c>
      <c r="B15" s="22">
        <v>41978</v>
      </c>
      <c r="C15" s="23" t="s">
        <v>44</v>
      </c>
      <c r="D15" s="23" t="s">
        <v>42</v>
      </c>
      <c r="E15" s="42" t="s">
        <v>47</v>
      </c>
      <c r="F15" s="42" t="s">
        <v>45</v>
      </c>
      <c r="G15" s="55"/>
      <c r="H15" s="57">
        <f t="shared" si="1"/>
        <v>0</v>
      </c>
      <c r="I15" s="43"/>
      <c r="J15" s="43"/>
      <c r="K15" s="24">
        <v>789</v>
      </c>
      <c r="L15" s="25"/>
      <c r="M15" s="25"/>
      <c r="N15" s="66">
        <f t="shared" ref="N15:N33" si="2">SUM(H15:M15)</f>
        <v>789</v>
      </c>
      <c r="O15" s="28"/>
      <c r="P15" s="60">
        <v>45.28</v>
      </c>
      <c r="R15" s="2"/>
    </row>
    <row r="16" spans="1:19" ht="30" customHeight="1" thickTop="1">
      <c r="A16" s="27">
        <f t="shared" ref="A16:A34" si="3">A15+1</f>
        <v>6</v>
      </c>
      <c r="B16" s="30">
        <v>41981</v>
      </c>
      <c r="C16" s="23" t="s">
        <v>43</v>
      </c>
      <c r="D16" s="23" t="s">
        <v>48</v>
      </c>
      <c r="E16" s="42" t="s">
        <v>47</v>
      </c>
      <c r="F16" s="42" t="s">
        <v>46</v>
      </c>
      <c r="G16" s="54"/>
      <c r="H16" s="57">
        <f>IF($E$3="si",($H$5/$H$6*G16),IF($E$3="no",G16*$H$4,0))</f>
        <v>0</v>
      </c>
      <c r="I16" s="43"/>
      <c r="J16" s="43">
        <v>450</v>
      </c>
      <c r="K16" s="24"/>
      <c r="L16" s="25"/>
      <c r="M16" s="25"/>
      <c r="N16" s="66">
        <f t="shared" si="2"/>
        <v>450</v>
      </c>
      <c r="O16" s="26"/>
      <c r="P16" s="60">
        <v>25.49</v>
      </c>
      <c r="R16" s="2"/>
    </row>
    <row r="17" spans="1:18" ht="43.5" customHeight="1">
      <c r="A17" s="27">
        <f t="shared" si="3"/>
        <v>7</v>
      </c>
      <c r="B17" s="30">
        <v>41983</v>
      </c>
      <c r="C17" s="23" t="s">
        <v>43</v>
      </c>
      <c r="D17" s="107" t="s">
        <v>49</v>
      </c>
      <c r="E17" s="42" t="s">
        <v>47</v>
      </c>
      <c r="F17" s="42" t="s">
        <v>46</v>
      </c>
      <c r="G17" s="55"/>
      <c r="H17" s="57">
        <f>IF($E$3="si",($H$5/$H$6*G17),IF($E$3="no",G17*$H$4,0))</f>
        <v>0</v>
      </c>
      <c r="I17" s="43"/>
      <c r="J17" s="43"/>
      <c r="K17" s="24"/>
      <c r="L17" s="25"/>
      <c r="M17" s="25">
        <v>1026</v>
      </c>
      <c r="N17" s="66">
        <f t="shared" si="2"/>
        <v>1026</v>
      </c>
      <c r="O17" s="28"/>
      <c r="P17" s="60">
        <v>57.72</v>
      </c>
      <c r="R17" s="2"/>
    </row>
    <row r="18" spans="1:18" ht="30" customHeight="1">
      <c r="A18" s="27">
        <f t="shared" si="3"/>
        <v>8</v>
      </c>
      <c r="B18" s="22">
        <v>41983</v>
      </c>
      <c r="C18" s="23" t="s">
        <v>43</v>
      </c>
      <c r="D18" s="23" t="s">
        <v>50</v>
      </c>
      <c r="E18" s="42" t="s">
        <v>47</v>
      </c>
      <c r="F18" s="42" t="s">
        <v>46</v>
      </c>
      <c r="G18" s="55"/>
      <c r="H18" s="57">
        <f t="shared" ref="H18:H19" si="4">IF($E$3="si",($H$5/$H$6*G18),IF($E$3="no",G18*$H$4,0))</f>
        <v>0</v>
      </c>
      <c r="I18" s="43"/>
      <c r="J18" s="43"/>
      <c r="K18" s="24">
        <v>35</v>
      </c>
      <c r="L18" s="25"/>
      <c r="M18" s="25"/>
      <c r="N18" s="66">
        <f t="shared" si="2"/>
        <v>35</v>
      </c>
      <c r="O18" s="28"/>
      <c r="P18" s="60">
        <v>1.97</v>
      </c>
      <c r="R18" s="2"/>
    </row>
    <row r="19" spans="1:18" ht="30" customHeight="1" thickBot="1">
      <c r="A19" s="27">
        <f t="shared" si="3"/>
        <v>9</v>
      </c>
      <c r="B19" s="22">
        <v>41985</v>
      </c>
      <c r="C19" s="23" t="s">
        <v>43</v>
      </c>
      <c r="D19" s="23" t="s">
        <v>59</v>
      </c>
      <c r="E19" s="42" t="s">
        <v>47</v>
      </c>
      <c r="F19" s="42" t="s">
        <v>46</v>
      </c>
      <c r="G19" s="55"/>
      <c r="H19" s="57">
        <f t="shared" si="4"/>
        <v>0</v>
      </c>
      <c r="I19" s="43"/>
      <c r="J19" s="43">
        <v>485</v>
      </c>
      <c r="K19" s="24"/>
      <c r="L19" s="25"/>
      <c r="M19" s="25"/>
      <c r="N19" s="66">
        <f t="shared" si="2"/>
        <v>485</v>
      </c>
      <c r="O19" s="28"/>
      <c r="P19" s="60">
        <v>26.74</v>
      </c>
      <c r="R19" s="2"/>
    </row>
    <row r="20" spans="1:18" ht="30" customHeight="1" thickTop="1">
      <c r="A20" s="27">
        <f t="shared" si="3"/>
        <v>10</v>
      </c>
      <c r="B20" s="30">
        <v>41986</v>
      </c>
      <c r="C20" s="23" t="s">
        <v>52</v>
      </c>
      <c r="D20" s="23" t="s">
        <v>40</v>
      </c>
      <c r="E20" s="42" t="s">
        <v>47</v>
      </c>
      <c r="F20" s="42" t="s">
        <v>51</v>
      </c>
      <c r="G20" s="54"/>
      <c r="H20" s="57">
        <f>IF($E$3="si",($H$5/$H$6*G20),IF($E$3="no",G20*$H$4,0))</f>
        <v>0</v>
      </c>
      <c r="I20" s="43"/>
      <c r="J20" s="43"/>
      <c r="K20" s="24"/>
      <c r="L20" s="25"/>
      <c r="M20" s="25">
        <v>68</v>
      </c>
      <c r="N20" s="66">
        <f t="shared" si="2"/>
        <v>68</v>
      </c>
      <c r="O20" s="26"/>
      <c r="P20" s="60">
        <v>3.7</v>
      </c>
      <c r="R20" s="2"/>
    </row>
    <row r="21" spans="1:18" ht="30" customHeight="1">
      <c r="A21" s="27">
        <f t="shared" si="3"/>
        <v>11</v>
      </c>
      <c r="B21" s="30">
        <v>41986</v>
      </c>
      <c r="C21" s="23" t="s">
        <v>52</v>
      </c>
      <c r="D21" s="23" t="s">
        <v>53</v>
      </c>
      <c r="E21" s="42" t="s">
        <v>47</v>
      </c>
      <c r="F21" s="42" t="s">
        <v>51</v>
      </c>
      <c r="G21" s="55"/>
      <c r="H21" s="57">
        <f>IF($E$3="si",($H$5/$H$6*G21),IF($E$3="no",G21*$H$4,0))</f>
        <v>0</v>
      </c>
      <c r="I21" s="43"/>
      <c r="J21" s="43">
        <v>340</v>
      </c>
      <c r="K21" s="24"/>
      <c r="L21" s="25"/>
      <c r="M21" s="25"/>
      <c r="N21" s="66">
        <f t="shared" si="2"/>
        <v>340</v>
      </c>
      <c r="O21" s="28"/>
      <c r="P21" s="60">
        <v>18.489999999999998</v>
      </c>
      <c r="R21" s="2"/>
    </row>
    <row r="22" spans="1:18" ht="30" customHeight="1">
      <c r="A22" s="27">
        <f t="shared" si="3"/>
        <v>12</v>
      </c>
      <c r="B22" s="22">
        <v>41987</v>
      </c>
      <c r="C22" s="23" t="s">
        <v>52</v>
      </c>
      <c r="D22" s="23" t="s">
        <v>54</v>
      </c>
      <c r="E22" s="42" t="s">
        <v>47</v>
      </c>
      <c r="F22" s="42" t="s">
        <v>51</v>
      </c>
      <c r="G22" s="55"/>
      <c r="H22" s="57">
        <f t="shared" ref="H22:H33" si="5">IF($E$3="si",($H$5/$H$6*G22),IF($E$3="no",G22*$H$4,0))</f>
        <v>0</v>
      </c>
      <c r="I22" s="43"/>
      <c r="J22" s="43">
        <v>380</v>
      </c>
      <c r="K22" s="24"/>
      <c r="L22" s="25"/>
      <c r="M22" s="25"/>
      <c r="N22" s="66">
        <f t="shared" si="2"/>
        <v>380</v>
      </c>
      <c r="O22" s="28"/>
      <c r="P22" s="60">
        <v>20.64</v>
      </c>
      <c r="R22" s="2"/>
    </row>
    <row r="23" spans="1:18" ht="42" customHeight="1">
      <c r="A23" s="27">
        <f t="shared" si="3"/>
        <v>13</v>
      </c>
      <c r="B23" s="22">
        <v>41987</v>
      </c>
      <c r="C23" s="23" t="s">
        <v>52</v>
      </c>
      <c r="D23" s="107" t="s">
        <v>55</v>
      </c>
      <c r="E23" s="42" t="s">
        <v>47</v>
      </c>
      <c r="F23" s="42" t="s">
        <v>51</v>
      </c>
      <c r="G23" s="55"/>
      <c r="H23" s="57">
        <f t="shared" si="5"/>
        <v>0</v>
      </c>
      <c r="I23" s="43"/>
      <c r="J23" s="43"/>
      <c r="K23" s="24"/>
      <c r="L23" s="25"/>
      <c r="M23" s="25">
        <v>649</v>
      </c>
      <c r="N23" s="66">
        <f t="shared" si="2"/>
        <v>649</v>
      </c>
      <c r="O23" s="28"/>
      <c r="P23" s="60">
        <v>35.26</v>
      </c>
      <c r="R23" s="2"/>
    </row>
    <row r="24" spans="1:18" ht="30" customHeight="1">
      <c r="A24" s="27">
        <f t="shared" si="3"/>
        <v>14</v>
      </c>
      <c r="B24" s="22">
        <v>41988</v>
      </c>
      <c r="C24" s="23" t="s">
        <v>52</v>
      </c>
      <c r="D24" s="23" t="s">
        <v>56</v>
      </c>
      <c r="E24" s="42" t="s">
        <v>47</v>
      </c>
      <c r="F24" s="42" t="s">
        <v>51</v>
      </c>
      <c r="G24" s="55"/>
      <c r="H24" s="57">
        <f t="shared" si="5"/>
        <v>0</v>
      </c>
      <c r="I24" s="43"/>
      <c r="J24" s="43"/>
      <c r="K24" s="24"/>
      <c r="L24" s="25"/>
      <c r="M24" s="25">
        <v>105</v>
      </c>
      <c r="N24" s="66">
        <f t="shared" si="2"/>
        <v>105</v>
      </c>
      <c r="O24" s="28"/>
      <c r="P24" s="60">
        <v>5.7</v>
      </c>
      <c r="R24" s="2"/>
    </row>
    <row r="25" spans="1:18" ht="30" customHeight="1">
      <c r="A25" s="27">
        <f t="shared" si="3"/>
        <v>15</v>
      </c>
      <c r="B25" s="22">
        <v>41988</v>
      </c>
      <c r="C25" s="23" t="s">
        <v>52</v>
      </c>
      <c r="D25" s="23" t="s">
        <v>54</v>
      </c>
      <c r="E25" s="42" t="s">
        <v>47</v>
      </c>
      <c r="F25" s="42" t="s">
        <v>51</v>
      </c>
      <c r="G25" s="55"/>
      <c r="H25" s="57">
        <f t="shared" si="5"/>
        <v>0</v>
      </c>
      <c r="I25" s="43"/>
      <c r="J25" s="43">
        <v>380</v>
      </c>
      <c r="K25" s="24"/>
      <c r="L25" s="25"/>
      <c r="M25" s="25"/>
      <c r="N25" s="66">
        <f t="shared" si="2"/>
        <v>380</v>
      </c>
      <c r="O25" s="28"/>
      <c r="P25" s="60">
        <v>20.64</v>
      </c>
      <c r="R25" s="2"/>
    </row>
    <row r="26" spans="1:18" ht="30" customHeight="1">
      <c r="A26" s="27">
        <f t="shared" si="3"/>
        <v>16</v>
      </c>
      <c r="B26" s="22">
        <v>41989</v>
      </c>
      <c r="C26" s="23" t="s">
        <v>52</v>
      </c>
      <c r="D26" s="23" t="s">
        <v>54</v>
      </c>
      <c r="E26" s="42" t="s">
        <v>47</v>
      </c>
      <c r="F26" s="42" t="s">
        <v>51</v>
      </c>
      <c r="G26" s="55"/>
      <c r="H26" s="57">
        <f t="shared" si="5"/>
        <v>0</v>
      </c>
      <c r="I26" s="43"/>
      <c r="J26" s="43">
        <v>380</v>
      </c>
      <c r="K26" s="24"/>
      <c r="L26" s="25"/>
      <c r="M26" s="25"/>
      <c r="N26" s="66">
        <f t="shared" si="2"/>
        <v>380</v>
      </c>
      <c r="O26" s="28"/>
      <c r="P26" s="60">
        <v>20.67</v>
      </c>
      <c r="R26" s="2"/>
    </row>
    <row r="27" spans="1:18" ht="50.25" customHeight="1">
      <c r="A27" s="27">
        <f t="shared" si="3"/>
        <v>17</v>
      </c>
      <c r="B27" s="22">
        <v>41989</v>
      </c>
      <c r="C27" s="23" t="s">
        <v>52</v>
      </c>
      <c r="D27" s="107" t="s">
        <v>57</v>
      </c>
      <c r="E27" s="42" t="s">
        <v>47</v>
      </c>
      <c r="F27" s="42" t="s">
        <v>51</v>
      </c>
      <c r="G27" s="55"/>
      <c r="H27" s="57">
        <f t="shared" si="5"/>
        <v>0</v>
      </c>
      <c r="I27" s="43"/>
      <c r="J27" s="43"/>
      <c r="K27" s="24"/>
      <c r="L27" s="25"/>
      <c r="M27" s="25">
        <v>604</v>
      </c>
      <c r="N27" s="66">
        <f t="shared" si="2"/>
        <v>604</v>
      </c>
      <c r="O27" s="28"/>
      <c r="P27" s="60">
        <v>32.86</v>
      </c>
      <c r="R27" s="2"/>
    </row>
    <row r="28" spans="1:18" ht="30" customHeight="1">
      <c r="A28" s="27">
        <f t="shared" si="3"/>
        <v>18</v>
      </c>
      <c r="B28" s="22">
        <v>41990</v>
      </c>
      <c r="C28" s="23" t="s">
        <v>52</v>
      </c>
      <c r="D28" s="29" t="s">
        <v>54</v>
      </c>
      <c r="E28" s="42" t="s">
        <v>47</v>
      </c>
      <c r="F28" s="42" t="s">
        <v>51</v>
      </c>
      <c r="G28" s="56"/>
      <c r="H28" s="57">
        <f t="shared" si="5"/>
        <v>0</v>
      </c>
      <c r="I28" s="43"/>
      <c r="J28" s="43">
        <v>400</v>
      </c>
      <c r="K28" s="24"/>
      <c r="L28" s="25"/>
      <c r="M28" s="25"/>
      <c r="N28" s="66">
        <f t="shared" si="2"/>
        <v>400</v>
      </c>
      <c r="O28" s="28"/>
      <c r="P28" s="60">
        <v>21.73</v>
      </c>
      <c r="R28" s="2"/>
    </row>
    <row r="29" spans="1:18" ht="30" customHeight="1">
      <c r="A29" s="27">
        <f t="shared" si="3"/>
        <v>19</v>
      </c>
      <c r="B29" s="22">
        <v>41992</v>
      </c>
      <c r="C29" s="23" t="s">
        <v>52</v>
      </c>
      <c r="D29" s="29" t="s">
        <v>60</v>
      </c>
      <c r="E29" s="42" t="s">
        <v>47</v>
      </c>
      <c r="F29" s="42" t="s">
        <v>51</v>
      </c>
      <c r="G29" s="56"/>
      <c r="H29" s="57">
        <f t="shared" si="5"/>
        <v>0</v>
      </c>
      <c r="I29" s="43"/>
      <c r="J29" s="43">
        <v>450</v>
      </c>
      <c r="K29" s="24"/>
      <c r="L29" s="25"/>
      <c r="M29" s="25"/>
      <c r="N29" s="66">
        <f t="shared" si="2"/>
        <v>450</v>
      </c>
      <c r="O29" s="28"/>
      <c r="P29" s="60">
        <v>25.08</v>
      </c>
      <c r="R29" s="2"/>
    </row>
    <row r="30" spans="1:18" ht="30" customHeight="1">
      <c r="A30" s="27">
        <f t="shared" si="3"/>
        <v>20</v>
      </c>
      <c r="B30" s="22">
        <v>41992</v>
      </c>
      <c r="C30" s="23" t="s">
        <v>52</v>
      </c>
      <c r="D30" s="29" t="s">
        <v>40</v>
      </c>
      <c r="E30" s="42" t="s">
        <v>47</v>
      </c>
      <c r="F30" s="42" t="s">
        <v>51</v>
      </c>
      <c r="G30" s="56"/>
      <c r="H30" s="57">
        <f t="shared" si="5"/>
        <v>0</v>
      </c>
      <c r="I30" s="43"/>
      <c r="J30" s="43"/>
      <c r="K30" s="24"/>
      <c r="L30" s="25"/>
      <c r="M30" s="25">
        <v>54</v>
      </c>
      <c r="N30" s="66">
        <f t="shared" si="2"/>
        <v>54</v>
      </c>
      <c r="O30" s="28"/>
      <c r="P30" s="60">
        <v>3</v>
      </c>
      <c r="R30" s="2"/>
    </row>
    <row r="31" spans="1:18" ht="30" customHeight="1">
      <c r="A31" s="27">
        <f t="shared" si="3"/>
        <v>21</v>
      </c>
      <c r="B31" s="22">
        <v>41992</v>
      </c>
      <c r="C31" s="23" t="s">
        <v>52</v>
      </c>
      <c r="D31" s="29" t="s">
        <v>58</v>
      </c>
      <c r="E31" s="42" t="s">
        <v>47</v>
      </c>
      <c r="F31" s="42" t="s">
        <v>51</v>
      </c>
      <c r="G31" s="56"/>
      <c r="H31" s="57">
        <f t="shared" si="5"/>
        <v>0</v>
      </c>
      <c r="I31" s="43"/>
      <c r="J31" s="43">
        <v>480</v>
      </c>
      <c r="K31" s="24"/>
      <c r="L31" s="25"/>
      <c r="M31" s="25"/>
      <c r="N31" s="66">
        <f t="shared" si="2"/>
        <v>480</v>
      </c>
      <c r="O31" s="28"/>
      <c r="P31" s="60">
        <v>26.75</v>
      </c>
      <c r="R31" s="2"/>
    </row>
    <row r="32" spans="1:18" ht="30" customHeight="1">
      <c r="A32" s="27">
        <f t="shared" si="3"/>
        <v>22</v>
      </c>
      <c r="B32" s="22">
        <v>41997</v>
      </c>
      <c r="C32" s="23"/>
      <c r="D32" s="29" t="s">
        <v>61</v>
      </c>
      <c r="E32" s="42" t="s">
        <v>47</v>
      </c>
      <c r="F32" s="42"/>
      <c r="G32" s="56"/>
      <c r="H32" s="57">
        <f t="shared" si="5"/>
        <v>0</v>
      </c>
      <c r="I32" s="43"/>
      <c r="J32" s="43"/>
      <c r="K32" s="24">
        <v>360.02</v>
      </c>
      <c r="L32" s="25"/>
      <c r="M32" s="25"/>
      <c r="N32" s="66">
        <f t="shared" si="2"/>
        <v>360.02</v>
      </c>
      <c r="O32" s="28"/>
      <c r="P32" s="60">
        <v>20.09</v>
      </c>
      <c r="R32" s="2"/>
    </row>
    <row r="33" spans="1:18" ht="30" customHeight="1">
      <c r="A33" s="27">
        <f t="shared" si="3"/>
        <v>23</v>
      </c>
      <c r="B33" s="22"/>
      <c r="C33" s="23"/>
      <c r="D33" s="29"/>
      <c r="E33" s="42"/>
      <c r="F33" s="42"/>
      <c r="G33" s="56"/>
      <c r="H33" s="57">
        <f t="shared" si="5"/>
        <v>0</v>
      </c>
      <c r="I33" s="43"/>
      <c r="J33" s="43"/>
      <c r="K33" s="24"/>
      <c r="L33" s="25"/>
      <c r="M33" s="25"/>
      <c r="N33" s="66">
        <f t="shared" si="2"/>
        <v>0</v>
      </c>
      <c r="O33" s="28"/>
      <c r="P33" s="60"/>
      <c r="R33" s="2"/>
    </row>
    <row r="34" spans="1:18" ht="30" customHeight="1">
      <c r="A34" s="27">
        <f t="shared" si="3"/>
        <v>24</v>
      </c>
      <c r="B34" s="22"/>
      <c r="C34" s="23"/>
      <c r="D34" s="29"/>
      <c r="E34" s="42"/>
      <c r="F34" s="42"/>
      <c r="G34" s="56"/>
      <c r="H34" s="57">
        <f t="shared" si="1"/>
        <v>0</v>
      </c>
      <c r="I34" s="43"/>
      <c r="J34" s="43"/>
      <c r="K34" s="24"/>
      <c r="L34" s="25"/>
      <c r="M34" s="25"/>
      <c r="N34" s="66">
        <f t="shared" ref="N34" si="6">SUM(H34:M34)</f>
        <v>0</v>
      </c>
      <c r="O34" s="28"/>
      <c r="P34" s="60"/>
      <c r="R34" s="2"/>
    </row>
    <row r="35" spans="1:18">
      <c r="P35" s="61"/>
    </row>
    <row r="36" spans="1:18">
      <c r="A36" s="38"/>
      <c r="B36" s="39"/>
      <c r="C36" s="39"/>
      <c r="D36" s="39"/>
      <c r="E36" s="39"/>
      <c r="F36" s="39"/>
      <c r="G36" s="39"/>
      <c r="H36" s="39"/>
      <c r="I36" s="39"/>
      <c r="J36" s="58"/>
      <c r="K36" s="58"/>
      <c r="L36" s="39"/>
      <c r="M36" s="39"/>
      <c r="N36" s="76"/>
      <c r="O36" s="39"/>
      <c r="P36" s="62"/>
      <c r="Q36" s="3"/>
    </row>
    <row r="37" spans="1:18">
      <c r="A37" s="45"/>
      <c r="B37" s="46"/>
      <c r="C37" s="47"/>
      <c r="D37" s="48"/>
      <c r="E37" s="48"/>
      <c r="F37" s="49"/>
      <c r="G37" s="50"/>
      <c r="H37" s="51"/>
      <c r="I37" s="52"/>
      <c r="J37" s="58"/>
      <c r="K37" s="58"/>
      <c r="L37" s="52"/>
      <c r="M37" s="52"/>
      <c r="N37" s="77"/>
      <c r="O37" s="53"/>
      <c r="P37" s="58"/>
      <c r="Q37" s="3"/>
    </row>
    <row r="38" spans="1:18">
      <c r="A38" s="38"/>
      <c r="B38" s="44" t="s">
        <v>27</v>
      </c>
      <c r="C38" s="44"/>
      <c r="D38" s="44"/>
      <c r="E38" s="39"/>
      <c r="F38" s="39"/>
      <c r="G38" s="44" t="s">
        <v>28</v>
      </c>
      <c r="H38" s="44"/>
      <c r="I38" s="44"/>
      <c r="J38" s="58"/>
      <c r="K38" s="58"/>
      <c r="L38" s="44" t="s">
        <v>29</v>
      </c>
      <c r="M38" s="44"/>
      <c r="N38" s="78"/>
      <c r="O38" s="39"/>
      <c r="P38" s="58"/>
      <c r="Q38" s="3"/>
    </row>
    <row r="39" spans="1:18">
      <c r="A39" s="38"/>
      <c r="B39" s="39"/>
      <c r="C39" s="39"/>
      <c r="D39" s="39"/>
      <c r="E39" s="39"/>
      <c r="F39" s="39"/>
      <c r="G39" s="39"/>
      <c r="H39" s="39"/>
      <c r="I39" s="39"/>
      <c r="J39" s="58"/>
      <c r="K39" s="58"/>
      <c r="L39" s="39"/>
      <c r="M39" s="39"/>
      <c r="N39" s="76"/>
      <c r="O39" s="39"/>
      <c r="P39" s="58"/>
      <c r="Q39" s="3"/>
    </row>
    <row r="40" spans="1:18">
      <c r="A40" s="38"/>
      <c r="B40" s="39"/>
      <c r="C40" s="39"/>
      <c r="D40" s="39"/>
      <c r="E40" s="39"/>
      <c r="F40" s="39"/>
      <c r="G40" s="39"/>
      <c r="H40" s="39"/>
      <c r="I40" s="39"/>
      <c r="J40" s="58"/>
      <c r="K40" s="58"/>
      <c r="L40" s="39"/>
      <c r="M40" s="39"/>
      <c r="N40" s="76"/>
      <c r="O40" s="39"/>
      <c r="P40" s="58"/>
      <c r="Q40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7 N11:N34">
      <formula1>0</formula1>
      <formula2>0</formula2>
    </dataValidation>
    <dataValidation type="decimal" operator="greaterThanOrEqual" allowBlank="1" showErrorMessage="1" errorTitle="Valore" error="Inserire un numero maggiore o uguale a 0 (zero)!" sqref="H37:M37 H20:K20 K26:K34 L11:M34 H17:J19 H16:K16 H13:J15 H21:J34 H11:K12">
      <formula1>0</formula1>
      <formula2>0</formula2>
    </dataValidation>
    <dataValidation type="textLength" operator="greaterThan" allowBlank="1" showErrorMessage="1" sqref="D37:E37 F32:F34">
      <formula1>1</formula1>
      <formula2>0</formula2>
    </dataValidation>
    <dataValidation type="textLength" operator="greaterThan" sqref="F37 G28:G34">
      <formula1>1</formula1>
      <formula2>0</formula2>
    </dataValidation>
    <dataValidation type="date" operator="greaterThanOrEqual" showErrorMessage="1" errorTitle="Data" error="Inserire una data superiore al 1/11/2000" sqref="B37 B20:B21 B16:B17 B11:B13">
      <formula1>36831</formula1>
      <formula2>0</formula2>
    </dataValidation>
    <dataValidation type="textLength" operator="greaterThan" allowBlank="1" sqref="C3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colBreaks count="1" manualBreakCount="1">
    <brk id="6" max="134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MXN Tijuana</vt:lpstr>
      <vt:lpstr>'Expense MXN Tijuana'!Print_Area</vt:lpstr>
      <vt:lpstr>'Expense MXN Tijuana'!Print_Titles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2015-01-02T14:15:50Z</cp:lastPrinted>
  <dcterms:created xsi:type="dcterms:W3CDTF">2007-03-06T14:42:56Z</dcterms:created>
  <dcterms:modified xsi:type="dcterms:W3CDTF">2015-01-02T14:24:44Z</dcterms:modified>
</cp:coreProperties>
</file>