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2160" windowWidth="1980" windowHeight="15990" tabRatio="433" activeTab="0"/>
  </bookViews>
  <sheets>
    <sheet name="Nota Spese Euro" sheetId="1" r:id="rId1"/>
    <sheet name="Nota Spese Valuta Estera" sheetId="2" r:id="rId2"/>
  </sheets>
  <definedNames>
    <definedName name="_xlnm.Print_Area" localSheetId="0">'Nota Spese Euro'!$A$1:$P$26</definedName>
    <definedName name="_xlnm.Print_Area" localSheetId="1">'Nota Spese Valuta Estera'!$A$1:$P$18</definedName>
    <definedName name="_xlnm.Print_Titles" localSheetId="0">'Nota Spese Euro'!$7:$10</definedName>
    <definedName name="_xlnm.Print_Titles" localSheetId="1">'Nota Spese Valuta Estera'!$1:$10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<sst xmlns="http://schemas.openxmlformats.org/spreadsheetml/2006/main" count="134" uniqueCount="70">
  <si>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</si>
  <si>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</si>
  <si>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</si>
  <si>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</si>
  <si>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</si>
  <si>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</si>
  <si>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</si>
  <si>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</si>
  <si>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</si>
  <si>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</si>
  <si>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</si>
  <si>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</si>
  <si>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</si>
  <si>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</si>
  <si>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</si>
  <si>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</si>
  <si>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</si>
  <si>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</si>
  <si>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</si>
  <si>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</si>
  <si>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</si>
  <si>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</si>
  <si>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</si>
  <si>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</si>
  <si>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</si>
  <si>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</si>
  <si>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</si>
  <si>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</si>
  <si>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</si>
  <si>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</si>
  <si>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</si>
  <si>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</si>
  <si>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</si>
  <si>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</si>
  <si>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</si>
  <si>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</si>
  <si>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</si>
  <si>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</si>
  <si>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</si>
  <si>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</si>
  <si>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</si>
  <si>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</si>
  <si>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</si>
  <si>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</si>
  <si>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descrizione</t>
  </si>
  <si>
    <t>Fabrizio Cornelli</t>
  </si>
  <si>
    <t>Milano</t>
  </si>
  <si>
    <t>Giancarlo Russo</t>
  </si>
  <si>
    <t>Linate-Lodi</t>
  </si>
  <si>
    <t>Lodi</t>
  </si>
  <si>
    <t>Lodi - Linate</t>
  </si>
  <si>
    <t>pedaggio Melegnano Terrazzano</t>
  </si>
  <si>
    <t>parcheggio Malpensa P3</t>
  </si>
  <si>
    <t>parcheggio Linate P2</t>
  </si>
  <si>
    <t>pedaggio Terrazzano - Milano Sud - Lodi</t>
  </si>
  <si>
    <t>Dublin</t>
  </si>
  <si>
    <t>Autolavaggio Zilli</t>
  </si>
  <si>
    <t>Polizia Genova</t>
  </si>
  <si>
    <t>Silver Spring Taxi</t>
  </si>
  <si>
    <t>USD</t>
  </si>
  <si>
    <t>ISS</t>
  </si>
  <si>
    <t>Linate</t>
  </si>
  <si>
    <t>12_02</t>
  </si>
  <si>
    <t>Pranzo</t>
  </si>
  <si>
    <t>Taxi</t>
  </si>
  <si>
    <t>Cena</t>
  </si>
  <si>
    <t>Tram</t>
  </si>
  <si>
    <t>ISS KL</t>
  </si>
  <si>
    <t xml:space="preserve">Eurostar Conf. </t>
  </si>
  <si>
    <t>(importi in Valuta USD 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</si>
</sst>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_-[$€-2]\ * #,##0.00_-;\-[$€-2]\ * #,##0.00_-;_-[$€-2]\ * \-??_-"/>
    <numFmt numFmtId="179" formatCode="mmmm\ yyyy"/>
    <numFmt numFmtId="180" formatCode="_-[$€-2]\ * #,##0.00_-;\-[$€-2]\ * #,##0.00_-;_-[$€-2]\ * \-??_-;_-@_-"/>
    <numFmt numFmtId="181" formatCode="#.##&quot; km/l&quot;"/>
    <numFmt numFmtId="182" formatCode="&quot;€ &quot;#,##0.00"/>
    <numFmt numFmtId="183" formatCode="00\ "/>
    <numFmt numFmtId="184" formatCode="dd/mm/yy;@"/>
    <numFmt numFmtId="185" formatCode="_-* #,##0.00_-;\-* #,##0.00_-;_-* \-??_-;_-@_-"/>
    <numFmt numFmtId="186" formatCode="m/d/yyyy"/>
    <numFmt numFmtId="187" formatCode="mmm\-yyyy"/>
    <numFmt numFmtId="188" formatCode="&quot;€&quot;\ 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78" fontId="3" fillId="33" borderId="12" xfId="46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80" fontId="3" fillId="34" borderId="12" xfId="46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80" fontId="3" fillId="34" borderId="15" xfId="46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78" fontId="2" fillId="34" borderId="12" xfId="46" applyFont="1" applyFill="1" applyBorder="1" applyAlignment="1" applyProtection="1">
      <alignment horizontal="right" vertical="center"/>
      <protection locked="0"/>
    </xf>
    <xf numFmtId="180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1" fontId="2" fillId="34" borderId="17" xfId="46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83" fontId="2" fillId="37" borderId="20" xfId="0" applyNumberFormat="1" applyFont="1" applyFill="1" applyBorder="1" applyAlignment="1" applyProtection="1">
      <alignment horizontal="center" vertical="center"/>
      <protection/>
    </xf>
    <xf numFmtId="184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85" fontId="2" fillId="0" borderId="24" xfId="0" applyNumberFormat="1" applyFont="1" applyBorder="1" applyAlignment="1" applyProtection="1">
      <alignment horizontal="right" vertical="center"/>
      <protection locked="0"/>
    </xf>
    <xf numFmtId="185" fontId="2" fillId="0" borderId="21" xfId="0" applyNumberFormat="1" applyFont="1" applyBorder="1" applyAlignment="1" applyProtection="1">
      <alignment horizontal="right" vertical="center"/>
      <protection locked="0"/>
    </xf>
    <xf numFmtId="185" fontId="2" fillId="0" borderId="25" xfId="0" applyNumberFormat="1" applyFont="1" applyBorder="1" applyAlignment="1" applyProtection="1">
      <alignment horizontal="right" vertical="center"/>
      <protection locked="0"/>
    </xf>
    <xf numFmtId="178" fontId="2" fillId="33" borderId="26" xfId="46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83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84" fontId="2" fillId="0" borderId="29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vertical="center" wrapText="1"/>
      <protection/>
    </xf>
    <xf numFmtId="179" fontId="4" fillId="0" borderId="30" xfId="0" applyNumberFormat="1" applyFont="1" applyBorder="1" applyAlignment="1" applyProtection="1">
      <alignment horizontal="center" vertical="center" wrapText="1"/>
      <protection/>
    </xf>
    <xf numFmtId="0" fontId="2" fillId="38" borderId="31" xfId="0" applyNumberFormat="1" applyFont="1" applyFill="1" applyBorder="1" applyAlignment="1" applyProtection="1">
      <alignment horizontal="center" vertical="center"/>
      <protection/>
    </xf>
    <xf numFmtId="0" fontId="2" fillId="38" borderId="32" xfId="0" applyNumberFormat="1" applyFont="1" applyFill="1" applyBorder="1" applyAlignment="1" applyProtection="1">
      <alignment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6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6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182" fontId="2" fillId="36" borderId="36" xfId="0" applyNumberFormat="1" applyFont="1" applyFill="1" applyBorder="1" applyAlignment="1" applyProtection="1">
      <alignment horizontal="right" vertical="center"/>
      <protection/>
    </xf>
    <xf numFmtId="182" fontId="2" fillId="36" borderId="37" xfId="0" applyNumberFormat="1" applyFont="1" applyFill="1" applyBorder="1" applyAlignment="1" applyProtection="1">
      <alignment horizontal="right" vertical="center"/>
      <protection/>
    </xf>
    <xf numFmtId="182" fontId="2" fillId="36" borderId="38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82" fontId="2" fillId="36" borderId="39" xfId="0" applyNumberFormat="1" applyFont="1" applyFill="1" applyBorder="1" applyAlignment="1" applyProtection="1">
      <alignment horizontal="right" vertical="center"/>
      <protection/>
    </xf>
    <xf numFmtId="185" fontId="2" fillId="0" borderId="24" xfId="0" applyNumberFormat="1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right" vertical="center" wrapText="1"/>
      <protection/>
    </xf>
    <xf numFmtId="40" fontId="3" fillId="0" borderId="40" xfId="0" applyNumberFormat="1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2" fillId="40" borderId="41" xfId="0" applyFont="1" applyFill="1" applyBorder="1" applyAlignment="1" applyProtection="1">
      <alignment vertical="center"/>
      <protection/>
    </xf>
    <xf numFmtId="39" fontId="2" fillId="34" borderId="12" xfId="46" applyNumberFormat="1" applyFont="1" applyFill="1" applyBorder="1" applyAlignment="1" applyProtection="1">
      <alignment horizontal="right" vertical="center"/>
      <protection locked="0"/>
    </xf>
    <xf numFmtId="4" fontId="2" fillId="36" borderId="42" xfId="0" applyNumberFormat="1" applyFont="1" applyFill="1" applyBorder="1" applyAlignment="1" applyProtection="1">
      <alignment horizontal="right" vertical="center"/>
      <protection/>
    </xf>
    <xf numFmtId="4" fontId="2" fillId="36" borderId="43" xfId="0" applyNumberFormat="1" applyFont="1" applyFill="1" applyBorder="1" applyAlignment="1" applyProtection="1">
      <alignment horizontal="right" vertical="center"/>
      <protection/>
    </xf>
    <xf numFmtId="4" fontId="2" fillId="36" borderId="44" xfId="0" applyNumberFormat="1" applyFont="1" applyFill="1" applyBorder="1" applyAlignment="1" applyProtection="1">
      <alignment horizontal="right" vertical="center"/>
      <protection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183" fontId="2" fillId="40" borderId="0" xfId="0" applyNumberFormat="1" applyFont="1" applyFill="1" applyBorder="1" applyAlignment="1" applyProtection="1">
      <alignment horizontal="center" vertical="center"/>
      <protection/>
    </xf>
    <xf numFmtId="184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85" fontId="2" fillId="40" borderId="0" xfId="0" applyNumberFormat="1" applyFont="1" applyFill="1" applyBorder="1" applyAlignment="1" applyProtection="1">
      <alignment horizontal="right" vertical="center"/>
      <protection/>
    </xf>
    <xf numFmtId="185" fontId="2" fillId="40" borderId="0" xfId="0" applyNumberFormat="1" applyFont="1" applyFill="1" applyBorder="1" applyAlignment="1" applyProtection="1">
      <alignment horizontal="right" vertical="center"/>
      <protection locked="0"/>
    </xf>
    <xf numFmtId="178" fontId="2" fillId="40" borderId="0" xfId="46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46" xfId="0" applyNumberFormat="1" applyFont="1" applyBorder="1" applyAlignment="1" applyProtection="1">
      <alignment horizontal="center" vertical="center"/>
      <protection locked="0"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181" fontId="2" fillId="34" borderId="15" xfId="46" applyNumberFormat="1" applyFont="1" applyFill="1" applyBorder="1" applyAlignment="1" applyProtection="1">
      <alignment horizontal="right" vertical="center"/>
      <protection locked="0"/>
    </xf>
    <xf numFmtId="38" fontId="2" fillId="36" borderId="49" xfId="0" applyNumberFormat="1" applyFont="1" applyFill="1" applyBorder="1" applyAlignment="1" applyProtection="1">
      <alignment horizontal="center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43" fontId="2" fillId="0" borderId="0" xfId="0" applyNumberFormat="1" applyFont="1" applyAlignment="1" applyProtection="1">
      <alignment vertical="center"/>
      <protection/>
    </xf>
    <xf numFmtId="185" fontId="2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185" fontId="2" fillId="0" borderId="50" xfId="0" applyNumberFormat="1" applyFont="1" applyBorder="1" applyAlignment="1" applyProtection="1">
      <alignment horizontal="right" vertical="center"/>
      <protection/>
    </xf>
    <xf numFmtId="185" fontId="2" fillId="0" borderId="27" xfId="0" applyNumberFormat="1" applyFont="1" applyBorder="1" applyAlignment="1" applyProtection="1">
      <alignment horizontal="right" vertical="center"/>
      <protection/>
    </xf>
    <xf numFmtId="185" fontId="2" fillId="0" borderId="51" xfId="0" applyNumberFormat="1" applyFont="1" applyBorder="1" applyAlignment="1" applyProtection="1">
      <alignment horizontal="right" vertical="center"/>
      <protection locked="0"/>
    </xf>
    <xf numFmtId="185" fontId="2" fillId="0" borderId="52" xfId="0" applyNumberFormat="1" applyFont="1" applyBorder="1" applyAlignment="1" applyProtection="1">
      <alignment horizontal="right" vertical="center"/>
      <protection locked="0"/>
    </xf>
    <xf numFmtId="185" fontId="2" fillId="0" borderId="53" xfId="0" applyNumberFormat="1" applyFont="1" applyBorder="1" applyAlignment="1" applyProtection="1">
      <alignment horizontal="right" vertical="center"/>
      <protection locked="0"/>
    </xf>
    <xf numFmtId="185" fontId="2" fillId="0" borderId="29" xfId="0" applyNumberFormat="1" applyFont="1" applyBorder="1" applyAlignment="1" applyProtection="1">
      <alignment horizontal="right" vertical="center"/>
      <protection locked="0"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49" fontId="3" fillId="34" borderId="61" xfId="0" applyNumberFormat="1" applyFont="1" applyFill="1" applyBorder="1" applyAlignment="1" applyProtection="1">
      <alignment horizontal="left" vertical="center"/>
      <protection/>
    </xf>
    <xf numFmtId="49" fontId="3" fillId="34" borderId="61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5" xfId="0" applyNumberFormat="1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textRotation="180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NumberFormat="1" applyFont="1" applyFill="1" applyBorder="1" applyAlignment="1" applyProtection="1">
      <alignment horizontal="center" vertical="center"/>
      <protection/>
    </xf>
    <xf numFmtId="0" fontId="2" fillId="41" borderId="68" xfId="0" applyNumberFormat="1" applyFont="1" applyFill="1" applyBorder="1" applyAlignment="1" applyProtection="1">
      <alignment horizontal="center" vertical="center"/>
      <protection/>
    </xf>
    <xf numFmtId="0" fontId="2" fillId="41" borderId="69" xfId="0" applyNumberFormat="1" applyFont="1" applyFill="1" applyBorder="1" applyAlignment="1" applyProtection="1">
      <alignment horizontal="center" vertical="center"/>
      <protection/>
    </xf>
    <xf numFmtId="0" fontId="2" fillId="41" borderId="70" xfId="0" applyNumberFormat="1" applyFont="1" applyFill="1" applyBorder="1" applyAlignment="1" applyProtection="1">
      <alignment horizontal="center" vertical="center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38" fontId="2" fillId="36" borderId="74" xfId="0" applyNumberFormat="1" applyFont="1" applyFill="1" applyBorder="1" applyAlignment="1" applyProtection="1">
      <alignment horizontal="center" vertical="center"/>
      <protection/>
    </xf>
    <xf numFmtId="38" fontId="2" fillId="36" borderId="75" xfId="0" applyNumberFormat="1" applyFont="1" applyFill="1" applyBorder="1" applyAlignment="1" applyProtection="1">
      <alignment horizontal="center" vertical="center"/>
      <protection/>
    </xf>
    <xf numFmtId="0" fontId="2" fillId="37" borderId="42" xfId="0" applyNumberFormat="1" applyFont="1" applyFill="1" applyBorder="1" applyAlignment="1" applyProtection="1">
      <alignment horizontal="center" vertical="center"/>
      <protection/>
    </xf>
    <xf numFmtId="0" fontId="2" fillId="37" borderId="76" xfId="0" applyNumberFormat="1" applyFont="1" applyFill="1" applyBorder="1" applyAlignment="1" applyProtection="1">
      <alignment horizontal="center"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 wrapText="1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4" fontId="2" fillId="0" borderId="81" xfId="0" applyNumberFormat="1" applyFont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3" fillId="39" borderId="74" xfId="0" applyFont="1" applyFill="1" applyBorder="1" applyAlignment="1" applyProtection="1">
      <alignment horizontal="center" vertical="center"/>
      <protection/>
    </xf>
    <xf numFmtId="0" fontId="3" fillId="39" borderId="75" xfId="0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M25" sqref="M25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14" t="s">
        <v>0</v>
      </c>
      <c r="C1" s="114"/>
      <c r="D1" s="114"/>
      <c r="E1" s="115" t="s">
        <v>45</v>
      </c>
      <c r="F1" s="115"/>
      <c r="G1" s="44">
        <v>41974</v>
      </c>
      <c r="H1" s="43" t="s">
        <v>62</v>
      </c>
      <c r="L1" s="8" t="s">
        <v>30</v>
      </c>
      <c r="M1" s="3">
        <f>+P1-N7</f>
        <v>0</v>
      </c>
      <c r="N1" s="5" t="s">
        <v>1</v>
      </c>
      <c r="O1" s="6"/>
      <c r="P1" s="7">
        <f>SUM(H7:M7)</f>
        <v>357.9135135135135</v>
      </c>
      <c r="Q1" s="3" t="s">
        <v>28</v>
      </c>
    </row>
    <row r="2" spans="1:17" s="8" customFormat="1" ht="35.25" customHeight="1">
      <c r="A2" s="4"/>
      <c r="B2" s="116" t="s">
        <v>2</v>
      </c>
      <c r="C2" s="116"/>
      <c r="D2" s="116"/>
      <c r="E2" s="115" t="s">
        <v>47</v>
      </c>
      <c r="F2" s="115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6" t="s">
        <v>26</v>
      </c>
      <c r="C3" s="116"/>
      <c r="D3" s="116"/>
      <c r="E3" s="115" t="s">
        <v>28</v>
      </c>
      <c r="F3" s="115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1.69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6"/>
      <c r="D5" s="20">
        <v>1</v>
      </c>
      <c r="E5" s="52">
        <v>15</v>
      </c>
      <c r="F5" s="14"/>
      <c r="G5" s="10" t="s">
        <v>7</v>
      </c>
      <c r="H5" s="21">
        <v>1.644</v>
      </c>
      <c r="N5" s="124" t="s">
        <v>8</v>
      </c>
      <c r="O5" s="124"/>
      <c r="P5" s="22">
        <f>P1-P2-P3-P4</f>
        <v>357.9135135135135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</v>
      </c>
      <c r="R6" s="13"/>
      <c r="S6" s="14"/>
    </row>
    <row r="7" spans="1:16" s="8" customFormat="1" ht="27" customHeight="1" thickBot="1">
      <c r="A7" s="45"/>
      <c r="B7" s="46"/>
      <c r="C7" s="46"/>
      <c r="D7" s="47"/>
      <c r="E7" s="148" t="s">
        <v>11</v>
      </c>
      <c r="F7" s="149"/>
      <c r="G7" s="25">
        <f>SUM(G11:G26)</f>
        <v>236</v>
      </c>
      <c r="H7" s="25">
        <f>SUM(H11:H26)</f>
        <v>34.953513513513506</v>
      </c>
      <c r="I7" s="58">
        <f>SUM(I11:I26)</f>
        <v>159.6</v>
      </c>
      <c r="J7" s="62">
        <f>SUM(J11:J26)</f>
        <v>43.3</v>
      </c>
      <c r="K7" s="59">
        <f>SUM(K11:K26)</f>
        <v>12</v>
      </c>
      <c r="L7" s="59">
        <f>SUM(L11:L26)</f>
        <v>0</v>
      </c>
      <c r="M7" s="59">
        <f>SUM(M11:M26)</f>
        <v>108.06</v>
      </c>
      <c r="N7" s="59">
        <f>SUM(N11:N26)</f>
        <v>357.91351351351346</v>
      </c>
      <c r="O7" s="60">
        <f>SUM(O11:O26)</f>
        <v>0</v>
      </c>
      <c r="P7" s="13">
        <f>+N7-SUM(I7:M7)</f>
        <v>34.953513513513485</v>
      </c>
    </row>
    <row r="8" spans="1:18" ht="36" customHeight="1" thickBot="1" thickTop="1">
      <c r="A8" s="135"/>
      <c r="B8" s="57"/>
      <c r="C8" s="136" t="s">
        <v>13</v>
      </c>
      <c r="D8" s="137" t="s">
        <v>44</v>
      </c>
      <c r="E8" s="105" t="s">
        <v>14</v>
      </c>
      <c r="F8" s="138" t="s">
        <v>34</v>
      </c>
      <c r="G8" s="139" t="s">
        <v>15</v>
      </c>
      <c r="H8" s="142" t="s">
        <v>16</v>
      </c>
      <c r="I8" s="129" t="s">
        <v>37</v>
      </c>
      <c r="J8" s="129" t="s">
        <v>39</v>
      </c>
      <c r="K8" s="129" t="s">
        <v>38</v>
      </c>
      <c r="L8" s="146" t="s">
        <v>35</v>
      </c>
      <c r="M8" s="147"/>
      <c r="N8" s="141" t="s">
        <v>17</v>
      </c>
      <c r="O8" s="145" t="s">
        <v>18</v>
      </c>
      <c r="P8" s="118" t="s">
        <v>19</v>
      </c>
      <c r="R8" s="2"/>
    </row>
    <row r="9" spans="1:18" ht="36" customHeight="1" thickBot="1" thickTop="1">
      <c r="A9" s="134"/>
      <c r="B9" s="57" t="s">
        <v>12</v>
      </c>
      <c r="C9" s="105"/>
      <c r="D9" s="105"/>
      <c r="E9" s="105"/>
      <c r="F9" s="138"/>
      <c r="G9" s="139"/>
      <c r="H9" s="143"/>
      <c r="I9" s="128" t="s">
        <v>37</v>
      </c>
      <c r="J9" s="128"/>
      <c r="K9" s="128" t="s">
        <v>36</v>
      </c>
      <c r="L9" s="120" t="s">
        <v>23</v>
      </c>
      <c r="M9" s="140" t="s">
        <v>24</v>
      </c>
      <c r="N9" s="119"/>
      <c r="O9" s="117"/>
      <c r="P9" s="118"/>
      <c r="R9" s="2"/>
    </row>
    <row r="10" spans="1:18" ht="37.5" customHeight="1" thickBot="1" thickTop="1">
      <c r="A10" s="134"/>
      <c r="B10" s="48"/>
      <c r="C10" s="105"/>
      <c r="D10" s="105"/>
      <c r="E10" s="105"/>
      <c r="F10" s="138"/>
      <c r="G10" s="26" t="s">
        <v>20</v>
      </c>
      <c r="H10" s="144"/>
      <c r="I10" s="128"/>
      <c r="J10" s="128"/>
      <c r="K10" s="128"/>
      <c r="L10" s="121"/>
      <c r="M10" s="123"/>
      <c r="N10" s="119"/>
      <c r="O10" s="117"/>
      <c r="P10" s="118"/>
      <c r="R10" s="2"/>
    </row>
    <row r="11" spans="1:18" ht="30" customHeight="1" thickBot="1" thickTop="1">
      <c r="A11" s="27">
        <v>1</v>
      </c>
      <c r="B11" s="42">
        <v>41968</v>
      </c>
      <c r="C11" s="29" t="s">
        <v>68</v>
      </c>
      <c r="D11" s="29" t="s">
        <v>50</v>
      </c>
      <c r="E11" s="61"/>
      <c r="F11" s="61" t="s">
        <v>46</v>
      </c>
      <c r="G11" s="91">
        <v>28</v>
      </c>
      <c r="H11" s="99">
        <f aca="true" t="shared" si="0" ref="H11:H26">IF($E$3="si",($H$5/$H$6*G11),IF($E$3="no",G11*$H$4,0))</f>
        <v>4.147027027027026</v>
      </c>
      <c r="I11" s="63">
        <v>2.2</v>
      </c>
      <c r="J11" s="63"/>
      <c r="K11" s="33"/>
      <c r="L11" s="34">
        <v>0</v>
      </c>
      <c r="M11" s="35"/>
      <c r="N11" s="36">
        <f aca="true" t="shared" si="1" ref="N11:N20">SUM(H11:M11)</f>
        <v>6.347027027027027</v>
      </c>
      <c r="O11" s="37"/>
      <c r="P11" s="38"/>
      <c r="R11" s="2"/>
    </row>
    <row r="12" spans="1:18" ht="30" customHeight="1" thickTop="1">
      <c r="A12" s="39">
        <v>2</v>
      </c>
      <c r="B12" s="42">
        <v>41970</v>
      </c>
      <c r="C12" s="29" t="s">
        <v>68</v>
      </c>
      <c r="D12" s="29" t="s">
        <v>53</v>
      </c>
      <c r="E12" s="61"/>
      <c r="F12" s="61" t="s">
        <v>46</v>
      </c>
      <c r="G12" s="91"/>
      <c r="H12" s="99">
        <f>IF($E$3="si",($H$5/$H$6*G12),IF($E$3="no",G12*$H$4,0))</f>
        <v>0</v>
      </c>
      <c r="I12" s="63">
        <v>69</v>
      </c>
      <c r="J12" s="63"/>
      <c r="K12" s="33"/>
      <c r="L12" s="34"/>
      <c r="M12" s="35"/>
      <c r="N12" s="36">
        <f t="shared" si="1"/>
        <v>69</v>
      </c>
      <c r="O12" s="40"/>
      <c r="P12" s="38"/>
      <c r="R12" s="2"/>
    </row>
    <row r="13" spans="1:18" ht="30" customHeight="1">
      <c r="A13" s="39">
        <v>3</v>
      </c>
      <c r="B13" s="42">
        <v>41970</v>
      </c>
      <c r="C13" s="29" t="s">
        <v>68</v>
      </c>
      <c r="D13" s="2" t="s">
        <v>48</v>
      </c>
      <c r="E13" s="61"/>
      <c r="F13" s="61"/>
      <c r="G13" s="92">
        <v>28</v>
      </c>
      <c r="H13" s="99">
        <f t="shared" si="0"/>
        <v>4.147027027027026</v>
      </c>
      <c r="I13" s="63">
        <v>2.2</v>
      </c>
      <c r="J13" s="63"/>
      <c r="K13" s="33"/>
      <c r="L13" s="34"/>
      <c r="M13" s="35"/>
      <c r="N13" s="36">
        <f t="shared" si="1"/>
        <v>6.347027027027027</v>
      </c>
      <c r="O13" s="40"/>
      <c r="P13" s="38"/>
      <c r="R13" s="2"/>
    </row>
    <row r="14" spans="1:18" ht="30" customHeight="1">
      <c r="A14" s="39">
        <v>4</v>
      </c>
      <c r="B14" s="42">
        <v>41973</v>
      </c>
      <c r="C14" s="29" t="s">
        <v>67</v>
      </c>
      <c r="D14" s="29" t="s">
        <v>51</v>
      </c>
      <c r="E14" s="61"/>
      <c r="F14" s="61" t="s">
        <v>46</v>
      </c>
      <c r="G14" s="92">
        <v>90</v>
      </c>
      <c r="H14" s="99">
        <f t="shared" si="0"/>
        <v>13.329729729729728</v>
      </c>
      <c r="I14" s="63">
        <f>1.2+2.9</f>
        <v>4.1</v>
      </c>
      <c r="J14" s="63"/>
      <c r="K14" s="33"/>
      <c r="L14" s="34"/>
      <c r="M14" s="35"/>
      <c r="N14" s="36">
        <f t="shared" si="1"/>
        <v>17.42972972972973</v>
      </c>
      <c r="O14" s="40"/>
      <c r="P14" s="38"/>
      <c r="R14" s="2"/>
    </row>
    <row r="15" spans="1:18" ht="30" customHeight="1">
      <c r="A15" s="39">
        <v>5</v>
      </c>
      <c r="B15" s="42">
        <v>41978</v>
      </c>
      <c r="C15" s="29" t="s">
        <v>67</v>
      </c>
      <c r="D15" s="29" t="s">
        <v>52</v>
      </c>
      <c r="E15" s="61"/>
      <c r="F15" s="61"/>
      <c r="G15" s="92"/>
      <c r="H15" s="99">
        <f t="shared" si="0"/>
        <v>0</v>
      </c>
      <c r="I15" s="63">
        <v>77</v>
      </c>
      <c r="J15" s="63"/>
      <c r="K15" s="33"/>
      <c r="L15" s="34"/>
      <c r="M15" s="35"/>
      <c r="N15" s="36">
        <f t="shared" si="1"/>
        <v>77</v>
      </c>
      <c r="O15" s="40"/>
      <c r="P15" s="38"/>
      <c r="R15" s="2"/>
    </row>
    <row r="16" spans="1:18" ht="30" customHeight="1">
      <c r="A16" s="39">
        <v>6</v>
      </c>
      <c r="B16" s="42">
        <v>41978</v>
      </c>
      <c r="C16" s="29" t="s">
        <v>67</v>
      </c>
      <c r="D16" s="29" t="s">
        <v>54</v>
      </c>
      <c r="E16" s="61"/>
      <c r="F16" s="61" t="s">
        <v>46</v>
      </c>
      <c r="G16" s="92">
        <v>90</v>
      </c>
      <c r="H16" s="99">
        <f t="shared" si="0"/>
        <v>13.329729729729728</v>
      </c>
      <c r="I16" s="63">
        <f>2.9+2.2</f>
        <v>5.1</v>
      </c>
      <c r="J16" s="63"/>
      <c r="K16" s="33"/>
      <c r="L16" s="34"/>
      <c r="M16" s="35"/>
      <c r="N16" s="36">
        <f t="shared" si="1"/>
        <v>18.42972972972973</v>
      </c>
      <c r="O16" s="40"/>
      <c r="P16" s="38"/>
      <c r="R16" s="2"/>
    </row>
    <row r="17" spans="1:18" ht="30" customHeight="1">
      <c r="A17" s="39">
        <v>7</v>
      </c>
      <c r="B17" s="42">
        <v>41968</v>
      </c>
      <c r="C17" s="29" t="s">
        <v>68</v>
      </c>
      <c r="D17" s="29" t="s">
        <v>63</v>
      </c>
      <c r="E17" s="61"/>
      <c r="F17" s="61" t="s">
        <v>61</v>
      </c>
      <c r="G17" s="92"/>
      <c r="H17" s="99">
        <f t="shared" si="0"/>
        <v>0</v>
      </c>
      <c r="I17" s="63"/>
      <c r="J17" s="63"/>
      <c r="K17" s="33"/>
      <c r="L17" s="34"/>
      <c r="M17" s="35">
        <v>4.7</v>
      </c>
      <c r="N17" s="36">
        <f t="shared" si="1"/>
        <v>4.7</v>
      </c>
      <c r="O17" s="40"/>
      <c r="P17" s="38"/>
      <c r="R17" s="2"/>
    </row>
    <row r="18" spans="1:19" ht="30" customHeight="1">
      <c r="A18" s="39">
        <v>8</v>
      </c>
      <c r="B18" s="42">
        <v>41968</v>
      </c>
      <c r="C18" s="29" t="s">
        <v>68</v>
      </c>
      <c r="D18" s="29" t="s">
        <v>64</v>
      </c>
      <c r="E18" s="61"/>
      <c r="F18" s="61" t="s">
        <v>55</v>
      </c>
      <c r="G18" s="92"/>
      <c r="H18" s="99">
        <f t="shared" si="0"/>
        <v>0</v>
      </c>
      <c r="I18" s="95"/>
      <c r="J18" s="35">
        <v>17.5</v>
      </c>
      <c r="K18" s="33"/>
      <c r="L18" s="34"/>
      <c r="N18" s="36">
        <f>SUM(H18:L18)</f>
        <v>17.5</v>
      </c>
      <c r="O18" s="40"/>
      <c r="P18" s="96"/>
      <c r="Q18" s="97"/>
      <c r="R18" s="97"/>
      <c r="S18" s="97"/>
    </row>
    <row r="19" spans="1:18" ht="30" customHeight="1">
      <c r="A19" s="39">
        <v>9</v>
      </c>
      <c r="B19" s="42">
        <v>41968</v>
      </c>
      <c r="C19" s="29" t="s">
        <v>68</v>
      </c>
      <c r="D19" s="29" t="s">
        <v>66</v>
      </c>
      <c r="E19" s="61"/>
      <c r="F19" s="61" t="s">
        <v>55</v>
      </c>
      <c r="G19" s="93"/>
      <c r="H19" s="99">
        <f t="shared" si="0"/>
        <v>0</v>
      </c>
      <c r="I19" s="63"/>
      <c r="J19" s="63">
        <v>3.8</v>
      </c>
      <c r="K19" s="33"/>
      <c r="L19" s="34"/>
      <c r="M19" s="34"/>
      <c r="N19" s="36">
        <f t="shared" si="1"/>
        <v>3.8</v>
      </c>
      <c r="O19" s="40"/>
      <c r="P19" s="38"/>
      <c r="R19" s="2"/>
    </row>
    <row r="20" spans="1:18" ht="30" customHeight="1">
      <c r="A20" s="39">
        <v>10</v>
      </c>
      <c r="B20" s="42">
        <v>41968</v>
      </c>
      <c r="C20" s="29" t="s">
        <v>68</v>
      </c>
      <c r="D20" s="29" t="s">
        <v>65</v>
      </c>
      <c r="E20" s="61"/>
      <c r="F20" s="61" t="s">
        <v>55</v>
      </c>
      <c r="G20" s="93"/>
      <c r="H20" s="99">
        <f t="shared" si="0"/>
        <v>0</v>
      </c>
      <c r="I20" s="63"/>
      <c r="J20" s="63"/>
      <c r="K20" s="33"/>
      <c r="L20" s="34"/>
      <c r="M20" s="34">
        <v>22.95</v>
      </c>
      <c r="N20" s="36">
        <f t="shared" si="1"/>
        <v>22.95</v>
      </c>
      <c r="O20" s="40"/>
      <c r="P20" s="38"/>
      <c r="R20" s="2"/>
    </row>
    <row r="21" spans="1:18" ht="30" customHeight="1">
      <c r="A21" s="39">
        <v>11</v>
      </c>
      <c r="B21" s="42">
        <v>41969</v>
      </c>
      <c r="C21" s="29" t="s">
        <v>68</v>
      </c>
      <c r="D21" s="29" t="s">
        <v>65</v>
      </c>
      <c r="E21" s="61"/>
      <c r="F21" s="61" t="s">
        <v>55</v>
      </c>
      <c r="G21" s="93"/>
      <c r="H21" s="99">
        <f t="shared" si="0"/>
        <v>0</v>
      </c>
      <c r="I21" s="63"/>
      <c r="J21" s="63"/>
      <c r="K21" s="33"/>
      <c r="L21" s="34"/>
      <c r="M21" s="34">
        <v>34.2</v>
      </c>
      <c r="N21" s="36">
        <f aca="true" t="shared" si="2" ref="N21:N26">SUM(H21:M21)</f>
        <v>34.2</v>
      </c>
      <c r="O21" s="40"/>
      <c r="P21" s="38">
        <f aca="true" t="shared" si="3" ref="P21:P26">IF($F21="Milano","X","")</f>
      </c>
      <c r="R21" s="2"/>
    </row>
    <row r="22" spans="1:18" ht="30" customHeight="1">
      <c r="A22" s="39">
        <v>12</v>
      </c>
      <c r="B22" s="42">
        <v>41970</v>
      </c>
      <c r="C22" s="29" t="s">
        <v>68</v>
      </c>
      <c r="D22" s="29" t="s">
        <v>64</v>
      </c>
      <c r="E22" s="61"/>
      <c r="F22" s="61" t="s">
        <v>55</v>
      </c>
      <c r="G22" s="93"/>
      <c r="H22" s="99">
        <f>IF($E$3="si",($H$5/$H$6*G22),IF($E$3="no",G22*$H$4,0))</f>
        <v>0</v>
      </c>
      <c r="I22" s="63"/>
      <c r="J22" s="63">
        <v>22</v>
      </c>
      <c r="K22" s="33"/>
      <c r="L22" s="34"/>
      <c r="M22" s="34"/>
      <c r="N22" s="36">
        <f t="shared" si="2"/>
        <v>22</v>
      </c>
      <c r="O22" s="40"/>
      <c r="P22" s="38">
        <f t="shared" si="3"/>
      </c>
      <c r="R22" s="2"/>
    </row>
    <row r="23" spans="1:18" ht="30" customHeight="1">
      <c r="A23" s="39">
        <v>13</v>
      </c>
      <c r="B23" s="28">
        <v>41992</v>
      </c>
      <c r="C23" s="29" t="s">
        <v>57</v>
      </c>
      <c r="D23" s="41" t="s">
        <v>63</v>
      </c>
      <c r="E23" s="61"/>
      <c r="F23" s="61" t="s">
        <v>46</v>
      </c>
      <c r="G23" s="93"/>
      <c r="H23" s="99">
        <f t="shared" si="0"/>
        <v>0</v>
      </c>
      <c r="I23" s="63"/>
      <c r="J23" s="63"/>
      <c r="K23" s="33"/>
      <c r="L23" s="34"/>
      <c r="M23" s="34">
        <v>41.31</v>
      </c>
      <c r="N23" s="36">
        <f t="shared" si="2"/>
        <v>41.31</v>
      </c>
      <c r="O23" s="40"/>
      <c r="P23" s="38" t="str">
        <f t="shared" si="3"/>
        <v>X</v>
      </c>
      <c r="R23" s="2"/>
    </row>
    <row r="24" spans="1:18" ht="30" customHeight="1">
      <c r="A24" s="39">
        <v>14</v>
      </c>
      <c r="B24" s="28">
        <v>41993</v>
      </c>
      <c r="C24" s="29"/>
      <c r="D24" s="41" t="s">
        <v>56</v>
      </c>
      <c r="E24" s="61"/>
      <c r="F24" s="61" t="s">
        <v>49</v>
      </c>
      <c r="G24" s="93"/>
      <c r="H24" s="99">
        <f>IF($E$3="si",($H$5/$H$6*G24),IF($E$3="no",G24*$H$4,0))</f>
        <v>0</v>
      </c>
      <c r="I24" s="63"/>
      <c r="J24" s="63"/>
      <c r="K24" s="33">
        <v>12</v>
      </c>
      <c r="L24" s="34"/>
      <c r="M24" s="34"/>
      <c r="N24" s="36">
        <f t="shared" si="2"/>
        <v>12</v>
      </c>
      <c r="O24" s="40"/>
      <c r="P24" s="38">
        <f t="shared" si="3"/>
      </c>
      <c r="R24" s="2"/>
    </row>
    <row r="25" spans="1:18" ht="30" customHeight="1">
      <c r="A25" s="39">
        <v>15</v>
      </c>
      <c r="B25" s="28">
        <v>41917</v>
      </c>
      <c r="C25" s="29" t="s">
        <v>67</v>
      </c>
      <c r="D25" s="41" t="s">
        <v>63</v>
      </c>
      <c r="E25" s="61"/>
      <c r="F25" s="61" t="s">
        <v>61</v>
      </c>
      <c r="G25" s="93"/>
      <c r="H25" s="99">
        <f t="shared" si="0"/>
        <v>0</v>
      </c>
      <c r="I25" s="63"/>
      <c r="J25" s="63"/>
      <c r="K25" s="33"/>
      <c r="L25" s="34"/>
      <c r="M25" s="34">
        <v>4.9</v>
      </c>
      <c r="N25" s="36">
        <f t="shared" si="2"/>
        <v>4.9</v>
      </c>
      <c r="O25" s="40"/>
      <c r="P25" s="38">
        <f t="shared" si="3"/>
      </c>
      <c r="R25" s="2"/>
    </row>
    <row r="26" spans="1:18" ht="30" customHeight="1">
      <c r="A26" s="39">
        <v>16</v>
      </c>
      <c r="B26" s="28"/>
      <c r="C26" s="29"/>
      <c r="D26" s="41"/>
      <c r="E26" s="61"/>
      <c r="F26" s="61"/>
      <c r="G26" s="93"/>
      <c r="H26" s="99">
        <f t="shared" si="0"/>
        <v>0</v>
      </c>
      <c r="I26" s="63"/>
      <c r="J26" s="63"/>
      <c r="K26" s="33"/>
      <c r="L26" s="34"/>
      <c r="M26" s="34"/>
      <c r="N26" s="36">
        <f t="shared" si="2"/>
        <v>0</v>
      </c>
      <c r="O26" s="40"/>
      <c r="P26" s="38">
        <f t="shared" si="3"/>
      </c>
      <c r="R26" s="2"/>
    </row>
    <row r="27" ht="18.75">
      <c r="B27" s="54"/>
    </row>
    <row r="28" spans="1:17" ht="18.75">
      <c r="A28" s="53"/>
      <c r="B28" s="75"/>
      <c r="C28" s="54"/>
      <c r="D28" s="54"/>
      <c r="E28" s="54"/>
      <c r="F28" s="54"/>
      <c r="G28" s="54"/>
      <c r="H28" s="54"/>
      <c r="I28" s="54"/>
      <c r="J28" s="90"/>
      <c r="K28" s="90"/>
      <c r="L28" s="54"/>
      <c r="M28" s="54"/>
      <c r="N28" s="54"/>
      <c r="O28" s="54"/>
      <c r="P28" s="90"/>
      <c r="Q28" s="3"/>
    </row>
    <row r="29" spans="1:17" ht="18.75">
      <c r="A29" s="74"/>
      <c r="B29" s="68" t="s">
        <v>41</v>
      </c>
      <c r="C29" s="76"/>
      <c r="D29" s="77"/>
      <c r="E29" s="77"/>
      <c r="F29" s="78"/>
      <c r="G29" s="79"/>
      <c r="H29" s="80"/>
      <c r="I29" s="81"/>
      <c r="J29" s="90"/>
      <c r="K29" s="90"/>
      <c r="L29" s="81"/>
      <c r="M29" s="81"/>
      <c r="N29" s="82"/>
      <c r="O29" s="83"/>
      <c r="P29" s="90"/>
      <c r="Q29" s="3"/>
    </row>
    <row r="30" spans="1:17" ht="18.75">
      <c r="A30" s="53"/>
      <c r="B30" s="54"/>
      <c r="C30" s="68"/>
      <c r="D30" s="68"/>
      <c r="E30" s="54"/>
      <c r="F30" s="54"/>
      <c r="G30" s="68" t="s">
        <v>43</v>
      </c>
      <c r="H30" s="68"/>
      <c r="I30" s="68"/>
      <c r="J30" s="90"/>
      <c r="K30" s="90"/>
      <c r="L30" s="68" t="s">
        <v>42</v>
      </c>
      <c r="M30" s="68"/>
      <c r="N30" s="68"/>
      <c r="O30" s="54"/>
      <c r="P30" s="90"/>
      <c r="Q30" s="3"/>
    </row>
    <row r="31" spans="1:17" ht="18.75">
      <c r="A31" s="53"/>
      <c r="B31" s="54"/>
      <c r="C31" s="54"/>
      <c r="D31" s="54"/>
      <c r="E31" s="54"/>
      <c r="F31" s="54"/>
      <c r="G31" s="54"/>
      <c r="H31" s="54"/>
      <c r="I31" s="54"/>
      <c r="J31" s="90"/>
      <c r="K31" s="90"/>
      <c r="L31" s="54"/>
      <c r="M31" s="54"/>
      <c r="N31" s="54"/>
      <c r="O31" s="54"/>
      <c r="P31" s="90"/>
      <c r="Q31" s="3"/>
    </row>
    <row r="32" spans="1:17" ht="18.75">
      <c r="A32" s="53"/>
      <c r="C32" s="54"/>
      <c r="D32" s="54"/>
      <c r="E32" s="54"/>
      <c r="F32" s="54"/>
      <c r="G32" s="54"/>
      <c r="H32" s="54"/>
      <c r="I32" s="54"/>
      <c r="J32" s="90"/>
      <c r="K32" s="90"/>
      <c r="L32" s="54"/>
      <c r="M32" s="54"/>
      <c r="N32" s="54"/>
      <c r="O32" s="54"/>
      <c r="P32" s="90"/>
      <c r="Q32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9 N11:N26">
      <formula1>0</formula1>
    </dataValidation>
    <dataValidation type="decimal" operator="greaterThanOrEqual" allowBlank="1" showErrorMessage="1" errorTitle="Valore" error="Inserire un numero maggiore o uguale a 0 (zero)!" sqref="H29:M29 I19:M26 H13:H26 I13:I17 J12:J17 H11:K11 H12:I12 L11:M17 K16">
      <formula1>0</formula1>
    </dataValidation>
    <dataValidation type="textLength" operator="greaterThan" allowBlank="1" showErrorMessage="1" sqref="D29:E29 F17 F23:F26">
      <formula1>1</formula1>
    </dataValidation>
    <dataValidation type="textLength" operator="greaterThan" sqref="F29 G19:G26">
      <formula1>1</formula1>
    </dataValidation>
    <dataValidation type="date" operator="greaterThanOrEqual" showErrorMessage="1" errorTitle="Data" error="Inserire una data superiore al 1/11/2000" sqref="B28 B11:B22">
      <formula1>36831</formula1>
    </dataValidation>
    <dataValidation type="textLength" operator="greaterThan" allowBlank="1" sqref="C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Euro'!$Q$1:$Q$2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A7" sqref="A7:C7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37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9" width="8.8515625" style="2" customWidth="1"/>
    <col min="20" max="20" width="21.28125" style="2" customWidth="1"/>
    <col min="21" max="16384" width="8.8515625" style="2" customWidth="1"/>
  </cols>
  <sheetData>
    <row r="1" spans="1:18" s="8" customFormat="1" ht="65.25" customHeight="1">
      <c r="A1" s="4"/>
      <c r="B1" s="114" t="s">
        <v>0</v>
      </c>
      <c r="C1" s="114"/>
      <c r="D1" s="115" t="s">
        <v>45</v>
      </c>
      <c r="E1" s="115"/>
      <c r="F1" s="44">
        <v>41974</v>
      </c>
      <c r="G1" s="43" t="s">
        <v>62</v>
      </c>
      <c r="L1" s="8" t="s">
        <v>30</v>
      </c>
      <c r="M1" s="3">
        <f>+P1-N7</f>
        <v>0</v>
      </c>
      <c r="N1" s="5" t="s">
        <v>1</v>
      </c>
      <c r="O1" s="6"/>
      <c r="P1" s="50">
        <f>SUM(H7:M7)</f>
        <v>15</v>
      </c>
      <c r="Q1" s="3" t="s">
        <v>28</v>
      </c>
      <c r="R1" s="150">
        <f>R11</f>
        <v>11.18</v>
      </c>
    </row>
    <row r="2" spans="1:18" s="8" customFormat="1" ht="57.75" customHeight="1">
      <c r="A2" s="4"/>
      <c r="B2" s="116" t="s">
        <v>2</v>
      </c>
      <c r="C2" s="116"/>
      <c r="D2" s="115"/>
      <c r="E2" s="115"/>
      <c r="F2" s="9"/>
      <c r="G2" s="9"/>
      <c r="N2" s="10" t="s">
        <v>3</v>
      </c>
      <c r="O2" s="11"/>
      <c r="P2" s="12"/>
      <c r="Q2" s="3" t="s">
        <v>27</v>
      </c>
      <c r="R2" s="150"/>
    </row>
    <row r="3" spans="1:18" s="8" customFormat="1" ht="35.25" customHeight="1">
      <c r="A3" s="4"/>
      <c r="B3" s="116" t="s">
        <v>26</v>
      </c>
      <c r="C3" s="116"/>
      <c r="D3" s="115"/>
      <c r="E3" s="115"/>
      <c r="K3" s="94"/>
      <c r="N3" s="10" t="s">
        <v>4</v>
      </c>
      <c r="O3" s="11"/>
      <c r="P3" s="55">
        <f>O7</f>
        <v>0</v>
      </c>
      <c r="Q3" s="13"/>
      <c r="R3" s="150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6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0"/>
    </row>
    <row r="5" spans="1:18" s="8" customFormat="1" ht="43.5" customHeight="1" thickBot="1" thickTop="1">
      <c r="A5" s="4"/>
      <c r="B5" s="19" t="s">
        <v>6</v>
      </c>
      <c r="C5" s="20"/>
      <c r="D5" s="52" t="s">
        <v>32</v>
      </c>
      <c r="E5" s="14"/>
      <c r="F5" s="10" t="s">
        <v>7</v>
      </c>
      <c r="G5" s="69">
        <v>1.11</v>
      </c>
      <c r="N5" s="124" t="s">
        <v>8</v>
      </c>
      <c r="O5" s="124"/>
      <c r="P5" s="51">
        <f>P1-P2-P3-P4</f>
        <v>15</v>
      </c>
      <c r="Q5" s="13"/>
      <c r="R5" s="150">
        <f>R1-R3</f>
        <v>11.18</v>
      </c>
    </row>
    <row r="6" spans="1:17" s="8" customFormat="1" ht="43.5" customHeight="1" thickBot="1" thickTop="1">
      <c r="A6" s="4"/>
      <c r="B6" s="49" t="s">
        <v>69</v>
      </c>
      <c r="C6" s="49"/>
      <c r="D6" s="14"/>
      <c r="E6" s="14"/>
      <c r="F6" s="10" t="s">
        <v>10</v>
      </c>
      <c r="G6" s="88">
        <v>11.11</v>
      </c>
      <c r="Q6" s="13"/>
    </row>
    <row r="7" spans="1:16" s="8" customFormat="1" ht="27" customHeight="1" thickBot="1" thickTop="1">
      <c r="A7" s="125" t="s">
        <v>29</v>
      </c>
      <c r="B7" s="126"/>
      <c r="C7" s="127"/>
      <c r="D7" s="132" t="s">
        <v>11</v>
      </c>
      <c r="E7" s="133"/>
      <c r="F7" s="133"/>
      <c r="G7" s="89">
        <f>SUM(G11:G18)</f>
        <v>0</v>
      </c>
      <c r="H7" s="87">
        <f>SUM(H11:H18)</f>
        <v>0</v>
      </c>
      <c r="I7" s="71">
        <f>SUM(I11:I18)</f>
        <v>0</v>
      </c>
      <c r="J7" s="71">
        <f>SUM(J11:J18)</f>
        <v>15</v>
      </c>
      <c r="K7" s="71">
        <f>SUM(K11:K18)</f>
        <v>0</v>
      </c>
      <c r="L7" s="71">
        <f>SUM(L11:L18)</f>
        <v>0</v>
      </c>
      <c r="M7" s="72">
        <f>SUM(M11:M18)</f>
        <v>0</v>
      </c>
      <c r="N7" s="70">
        <f>SUM(N11:N18)</f>
        <v>15</v>
      </c>
      <c r="O7" s="73">
        <f>SUM(O11:O18)</f>
        <v>0</v>
      </c>
      <c r="P7" s="13">
        <f>+N7-SUM(H7:M7)</f>
        <v>0</v>
      </c>
    </row>
    <row r="8" spans="1:18" ht="36" customHeight="1" thickBot="1" thickTop="1">
      <c r="A8" s="134"/>
      <c r="B8" s="105" t="s">
        <v>12</v>
      </c>
      <c r="C8" s="105" t="s">
        <v>13</v>
      </c>
      <c r="D8" s="106" t="s">
        <v>25</v>
      </c>
      <c r="E8" s="105" t="s">
        <v>33</v>
      </c>
      <c r="F8" s="108" t="s">
        <v>31</v>
      </c>
      <c r="G8" s="109" t="s">
        <v>15</v>
      </c>
      <c r="H8" s="104" t="s">
        <v>16</v>
      </c>
      <c r="I8" s="128" t="s">
        <v>37</v>
      </c>
      <c r="J8" s="129" t="s">
        <v>39</v>
      </c>
      <c r="K8" s="129" t="s">
        <v>38</v>
      </c>
      <c r="L8" s="130" t="s">
        <v>22</v>
      </c>
      <c r="M8" s="131"/>
      <c r="N8" s="119" t="s">
        <v>17</v>
      </c>
      <c r="O8" s="117" t="s">
        <v>18</v>
      </c>
      <c r="P8" s="118" t="s">
        <v>19</v>
      </c>
      <c r="Q8" s="2"/>
      <c r="R8" s="111" t="s">
        <v>40</v>
      </c>
    </row>
    <row r="9" spans="1:18" ht="36" customHeight="1" thickBot="1" thickTop="1">
      <c r="A9" s="134"/>
      <c r="B9" s="105" t="s">
        <v>12</v>
      </c>
      <c r="C9" s="105"/>
      <c r="D9" s="107"/>
      <c r="E9" s="105"/>
      <c r="F9" s="108"/>
      <c r="G9" s="110"/>
      <c r="H9" s="104" t="s">
        <v>37</v>
      </c>
      <c r="I9" s="128" t="s">
        <v>37</v>
      </c>
      <c r="J9" s="128"/>
      <c r="K9" s="128" t="s">
        <v>36</v>
      </c>
      <c r="L9" s="120" t="s">
        <v>23</v>
      </c>
      <c r="M9" s="122" t="s">
        <v>24</v>
      </c>
      <c r="N9" s="119"/>
      <c r="O9" s="117"/>
      <c r="P9" s="118"/>
      <c r="Q9" s="2"/>
      <c r="R9" s="112"/>
    </row>
    <row r="10" spans="1:18" ht="37.5" customHeight="1" thickBot="1" thickTop="1">
      <c r="A10" s="134"/>
      <c r="B10" s="105"/>
      <c r="C10" s="105"/>
      <c r="D10" s="107"/>
      <c r="E10" s="105"/>
      <c r="F10" s="108"/>
      <c r="G10" s="86" t="s">
        <v>20</v>
      </c>
      <c r="H10" s="104"/>
      <c r="I10" s="128"/>
      <c r="J10" s="128"/>
      <c r="K10" s="128"/>
      <c r="L10" s="121"/>
      <c r="M10" s="123"/>
      <c r="N10" s="119"/>
      <c r="O10" s="117"/>
      <c r="P10" s="118"/>
      <c r="Q10" s="2"/>
      <c r="R10" s="113"/>
    </row>
    <row r="11" spans="1:18" ht="30" customHeight="1" thickTop="1">
      <c r="A11" s="27">
        <v>1</v>
      </c>
      <c r="B11" s="42">
        <v>41861</v>
      </c>
      <c r="C11" s="29" t="s">
        <v>60</v>
      </c>
      <c r="D11" s="30" t="s">
        <v>58</v>
      </c>
      <c r="E11" s="30"/>
      <c r="F11" s="31" t="s">
        <v>59</v>
      </c>
      <c r="G11" s="85"/>
      <c r="H11" s="98">
        <f aca="true" t="shared" si="0" ref="H11:H18">IF($E$3="si",($H$5/$H$6*G11),IF($E$3="no",G11*$H$4,0))</f>
        <v>0</v>
      </c>
      <c r="I11" s="100"/>
      <c r="J11" s="34">
        <v>15</v>
      </c>
      <c r="K11" s="34"/>
      <c r="L11" s="34"/>
      <c r="M11" s="101"/>
      <c r="N11" s="36">
        <v>15</v>
      </c>
      <c r="O11" s="37"/>
      <c r="P11" s="38"/>
      <c r="Q11" s="2"/>
      <c r="R11" s="64">
        <v>11.18</v>
      </c>
    </row>
    <row r="12" spans="1:20" ht="30" customHeight="1">
      <c r="A12" s="39">
        <v>2</v>
      </c>
      <c r="B12" s="42"/>
      <c r="C12" s="41"/>
      <c r="D12" s="30"/>
      <c r="E12" s="30"/>
      <c r="F12" s="31"/>
      <c r="G12" s="32"/>
      <c r="H12" s="99">
        <f t="shared" si="0"/>
        <v>0</v>
      </c>
      <c r="I12" s="102"/>
      <c r="J12" s="103"/>
      <c r="K12" s="103"/>
      <c r="L12" s="103"/>
      <c r="M12" s="101"/>
      <c r="N12" s="36"/>
      <c r="O12" s="40"/>
      <c r="P12" s="38"/>
      <c r="Q12" s="2"/>
      <c r="R12" s="64"/>
      <c r="T12" s="3"/>
    </row>
    <row r="13" spans="1:18" ht="30" customHeight="1">
      <c r="A13" s="39">
        <v>3</v>
      </c>
      <c r="B13" s="28"/>
      <c r="C13" s="29"/>
      <c r="D13" s="30"/>
      <c r="E13" s="30"/>
      <c r="F13" s="31"/>
      <c r="G13" s="32"/>
      <c r="H13" s="99">
        <f t="shared" si="0"/>
        <v>0</v>
      </c>
      <c r="I13" s="102"/>
      <c r="J13" s="103"/>
      <c r="K13" s="103"/>
      <c r="L13" s="103"/>
      <c r="M13" s="101"/>
      <c r="N13" s="36"/>
      <c r="O13" s="40"/>
      <c r="P13" s="38"/>
      <c r="Q13" s="2"/>
      <c r="R13" s="65"/>
    </row>
    <row r="14" spans="1:18" ht="30" customHeight="1">
      <c r="A14" s="39">
        <v>4</v>
      </c>
      <c r="B14" s="28"/>
      <c r="C14" s="29"/>
      <c r="D14" s="30"/>
      <c r="E14" s="30"/>
      <c r="F14" s="31"/>
      <c r="G14" s="32"/>
      <c r="H14" s="99">
        <f t="shared" si="0"/>
        <v>0</v>
      </c>
      <c r="I14" s="102"/>
      <c r="J14" s="103"/>
      <c r="K14" s="103"/>
      <c r="L14" s="103"/>
      <c r="M14" s="101"/>
      <c r="N14" s="36"/>
      <c r="O14" s="40"/>
      <c r="P14" s="38"/>
      <c r="Q14" s="2"/>
      <c r="R14" s="66"/>
    </row>
    <row r="15" spans="1:18" ht="30" customHeight="1">
      <c r="A15" s="39">
        <v>5</v>
      </c>
      <c r="B15" s="28"/>
      <c r="C15" s="29"/>
      <c r="D15" s="30"/>
      <c r="E15" s="30"/>
      <c r="F15" s="31"/>
      <c r="G15" s="32"/>
      <c r="H15" s="99">
        <f t="shared" si="0"/>
        <v>0</v>
      </c>
      <c r="I15" s="102"/>
      <c r="J15" s="103"/>
      <c r="K15" s="103"/>
      <c r="L15" s="103"/>
      <c r="M15" s="101"/>
      <c r="N15" s="36"/>
      <c r="O15" s="40"/>
      <c r="P15" s="38"/>
      <c r="Q15" s="2"/>
      <c r="R15" s="67"/>
    </row>
    <row r="16" spans="1:18" ht="30" customHeight="1">
      <c r="A16" s="39">
        <v>6</v>
      </c>
      <c r="B16" s="28"/>
      <c r="C16" s="29"/>
      <c r="D16" s="30"/>
      <c r="E16" s="30"/>
      <c r="F16" s="31"/>
      <c r="G16" s="32"/>
      <c r="H16" s="99">
        <f t="shared" si="0"/>
        <v>0</v>
      </c>
      <c r="I16" s="102"/>
      <c r="J16" s="103"/>
      <c r="K16" s="103"/>
      <c r="L16" s="103"/>
      <c r="M16" s="101"/>
      <c r="N16" s="36"/>
      <c r="O16" s="40"/>
      <c r="P16" s="38"/>
      <c r="Q16" s="2"/>
      <c r="R16" s="66"/>
    </row>
    <row r="17" spans="1:18" ht="30" customHeight="1">
      <c r="A17" s="39">
        <v>7</v>
      </c>
      <c r="B17" s="28"/>
      <c r="C17" s="29"/>
      <c r="D17" s="30"/>
      <c r="E17" s="30"/>
      <c r="F17" s="31"/>
      <c r="G17" s="32"/>
      <c r="H17" s="99">
        <f t="shared" si="0"/>
        <v>0</v>
      </c>
      <c r="I17" s="102"/>
      <c r="J17" s="103"/>
      <c r="K17" s="103"/>
      <c r="L17" s="103"/>
      <c r="M17" s="101"/>
      <c r="N17" s="36"/>
      <c r="O17" s="40"/>
      <c r="P17" s="38"/>
      <c r="Q17" s="2"/>
      <c r="R17" s="66"/>
    </row>
    <row r="18" spans="1:18" ht="30" customHeight="1">
      <c r="A18" s="39">
        <v>8</v>
      </c>
      <c r="B18" s="28"/>
      <c r="C18" s="29"/>
      <c r="D18" s="30"/>
      <c r="E18" s="30"/>
      <c r="F18" s="31"/>
      <c r="G18" s="32"/>
      <c r="H18" s="99">
        <f t="shared" si="0"/>
        <v>0</v>
      </c>
      <c r="I18" s="102"/>
      <c r="J18" s="103"/>
      <c r="K18" s="103"/>
      <c r="L18" s="103"/>
      <c r="M18" s="101"/>
      <c r="N18" s="36"/>
      <c r="O18" s="40"/>
      <c r="P18" s="38"/>
      <c r="Q18" s="2"/>
      <c r="R18" s="66"/>
    </row>
    <row r="19" spans="1:16" ht="18.7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18.75">
      <c r="A20" s="74"/>
      <c r="B20" s="75"/>
      <c r="C20" s="76"/>
      <c r="D20" s="77"/>
      <c r="E20" s="77"/>
      <c r="F20" s="78"/>
      <c r="G20" s="79"/>
      <c r="H20" s="80"/>
      <c r="I20" s="81"/>
      <c r="J20" s="81"/>
      <c r="K20" s="81"/>
      <c r="L20" s="81"/>
      <c r="M20" s="81"/>
      <c r="N20" s="82"/>
      <c r="O20" s="83"/>
      <c r="P20" s="84"/>
    </row>
    <row r="21" spans="1:16" ht="18.75">
      <c r="A21" s="53"/>
      <c r="B21" s="68" t="s">
        <v>41</v>
      </c>
      <c r="C21" s="68"/>
      <c r="D21" s="68"/>
      <c r="E21" s="54"/>
      <c r="F21" s="54"/>
      <c r="G21" s="68" t="s">
        <v>43</v>
      </c>
      <c r="H21" s="68"/>
      <c r="I21" s="68"/>
      <c r="J21" s="54"/>
      <c r="K21" s="54"/>
      <c r="L21" s="68" t="s">
        <v>42</v>
      </c>
      <c r="M21" s="68"/>
      <c r="N21" s="68"/>
      <c r="O21" s="54"/>
      <c r="P21" s="84"/>
    </row>
    <row r="22" spans="1:16" ht="18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84"/>
    </row>
    <row r="23" spans="1:16" ht="18.7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20 C12">
      <formula1>1</formula1>
    </dataValidation>
    <dataValidation type="date" operator="greaterThanOrEqual" showErrorMessage="1" errorTitle="Data" error="Inserire una data superiore al 1/11/2000" sqref="B20 B11:B12">
      <formula1>36831</formula1>
    </dataValidation>
    <dataValidation type="textLength" operator="greaterThan" sqref="F20">
      <formula1>1</formula1>
    </dataValidation>
    <dataValidation type="textLength" operator="greaterThan" allowBlank="1" showErrorMessage="1" sqref="D20:E20">
      <formula1>1</formula1>
    </dataValidation>
    <dataValidation type="whole" operator="greaterThanOrEqual" allowBlank="1" showErrorMessage="1" errorTitle="Valore" error="Inserire un numero maggiore o uguale a 0 (zero)!" sqref="N20 N11:N18">
      <formula1>0</formula1>
    </dataValidation>
    <dataValidation type="decimal" operator="greaterThanOrEqual" allowBlank="1" showErrorMessage="1" errorTitle="Valore" error="Inserire un numero maggiore o uguale a 0 (zero)!" sqref="H20:M20 H11:H18 J11:M12 I17:I18 J13:L18 I11 M18">
      <formula1>0</formula1>
    </dataValidation>
    <dataValidation type="list" allowBlank="1" showInputMessage="1" showErrorMessage="1" sqref="D3:E3">
      <formula1>'Nota Spese Valuta Estera'!$Q$1:$Q$2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orientation="landscape" paperSize="9" scale="32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</cp:lastModifiedBy>
  <cp:lastPrinted>2015-01-02T10:03:40Z</cp:lastPrinted>
  <dcterms:created xsi:type="dcterms:W3CDTF">2007-03-06T14:42:56Z</dcterms:created>
  <dcterms:modified xsi:type="dcterms:W3CDTF">2015-01-02T10:15:17Z</dcterms:modified>
  <cp:category/>
  <cp:version/>
  <cp:contentType/>
  <cp:contentStatus/>
  <cp:revision>1</cp:revision>
</cp:coreProperties>
</file>