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/>
  <bookViews>
    <workbookView xWindow="165" yWindow="0" windowWidth="25440" windowHeight="15990" tabRatio="433"/>
  </bookViews>
  <sheets>
    <sheet name="Nota Spese Euro" sheetId="1" r:id="rId1"/>
    <sheet name="Nota Spese Malesia" sheetId="5" r:id="rId2"/>
  </sheets>
  <definedNames>
    <definedName name="_xlnm.Print_Area" localSheetId="0">'Nota Spese Euro'!$A$1:$S$24</definedName>
    <definedName name="_xlnm.Print_Area" localSheetId="1">'Nota Spese Malesia'!$A$1:$R$23</definedName>
    <definedName name="_xlnm.Print_Titles" localSheetId="0">'Nota Spese Euro'!$7:$10</definedName>
    <definedName name="_xlnm.Print_Titles" localSheetId="1">'Nota Spese Malesia'!$1:$10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6" i="1"/>
  <c r="N16"/>
  <c r="H15"/>
  <c r="N15"/>
  <c r="R12" i="5"/>
  <c r="R1"/>
  <c r="R5"/>
  <c r="R3"/>
  <c r="R14"/>
  <c r="R13"/>
  <c r="H13" i="1"/>
  <c r="H15" i="5"/>
  <c r="N15"/>
  <c r="N16"/>
  <c r="P18"/>
  <c r="H18"/>
  <c r="N18"/>
  <c r="P17"/>
  <c r="H17"/>
  <c r="N17"/>
  <c r="P16"/>
  <c r="H16"/>
  <c r="P15"/>
  <c r="P14"/>
  <c r="H14"/>
  <c r="N14"/>
  <c r="P13"/>
  <c r="H13"/>
  <c r="N13"/>
  <c r="H12"/>
  <c r="N12"/>
  <c r="H11"/>
  <c r="N11"/>
  <c r="H7"/>
  <c r="I7"/>
  <c r="J7"/>
  <c r="K7"/>
  <c r="L7"/>
  <c r="M7"/>
  <c r="O7"/>
  <c r="G7"/>
  <c r="P1"/>
  <c r="P3"/>
  <c r="P5"/>
  <c r="G7" i="1"/>
  <c r="O7"/>
  <c r="P3"/>
  <c r="M7"/>
  <c r="L7"/>
  <c r="K7"/>
  <c r="J7"/>
  <c r="I7"/>
  <c r="H12"/>
  <c r="H11"/>
  <c r="N11"/>
  <c r="N13"/>
  <c r="H18"/>
  <c r="H17"/>
  <c r="H14"/>
  <c r="H7"/>
  <c r="P1"/>
  <c r="P5"/>
  <c r="N12"/>
  <c r="N18"/>
  <c r="N17"/>
  <c r="N14"/>
  <c r="P18"/>
  <c r="P17"/>
  <c r="N7"/>
  <c r="P7"/>
  <c r="M1"/>
  <c r="N7" i="5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<sst xmlns="http://schemas.openxmlformats.org/spreadsheetml/2006/main" count="128" uniqueCount="67">
  <si>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</si>
  <si>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</si>
  <si>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</si>
  <si>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</si>
  <si>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</si>
  <si>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</si>
  <si>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</si>
  <si>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</si>
  <si>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</si>
  <si>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</si>
  <si>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</si>
  <si>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</si>
  <si>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</si>
  <si>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</si>
  <si>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</si>
  <si>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</si>
  <si>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</si>
  <si>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</si>
  <si>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</si>
  <si>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</si>
  <si>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</si>
  <si>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</si>
  <si>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</si>
  <si>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</si>
  <si>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</si>
  <si>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</si>
  <si>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</si>
  <si>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</si>
  <si>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</si>
  <si>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</si>
  <si>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</si>
  <si>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</si>
  <si>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</si>
  <si>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</si>
  <si>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</si>
  <si>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</si>
  <si>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</si>
  <si>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</si>
  <si>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</si>
  <si>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</si>
  <si>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</si>
  <si>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</si>
  <si>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</si>
  <si>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</si>
  <si>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Marco Bettini</t>
  </si>
  <si>
    <t>Autostrada</t>
  </si>
  <si>
    <t>Milano-Malpensa</t>
  </si>
  <si>
    <t>Malpensa-Milano</t>
  </si>
  <si>
    <t>Hotel</t>
  </si>
  <si>
    <t>Milano</t>
  </si>
  <si>
    <t>ISS KL</t>
  </si>
  <si>
    <t>Malpensa</t>
  </si>
  <si>
    <t>Area</t>
  </si>
  <si>
    <t>Milano-Malpensa-Milano</t>
  </si>
  <si>
    <t>RM</t>
  </si>
  <si>
    <t>Malesia</t>
  </si>
  <si>
    <t>Treno KL+ Taxi</t>
  </si>
  <si>
    <t xml:space="preserve">Taxi, Cena </t>
  </si>
  <si>
    <t>Treno + Bar</t>
  </si>
  <si>
    <t>RESTITUZIONE CONTANTE</t>
  </si>
  <si>
    <t>12_01</t>
  </si>
  <si>
    <t>Colazione + Varie</t>
  </si>
  <si>
    <t>12_02</t>
  </si>
  <si>
    <t>SIO</t>
  </si>
  <si>
    <t>Milano-Cantu-Milano</t>
  </si>
  <si>
    <t>Kumar</t>
  </si>
  <si>
    <t>Bar</t>
  </si>
</sst>
</file>

<file path=xl/styles.xml><?xml version="1.0" encoding="utf-8"?>
<styleSheet xmlns="http://schemas.openxmlformats.org/spreadsheetml/2006/main">
  <numFmts count="10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"/>
  </numFmts>
  <fonts count="15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color rgb="FFFF0000"/>
      <name val="Gulim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 style="thin">
        <color auto="1"/>
      </bottom>
      <diagonal/>
    </border>
    <border>
      <left style="medium">
        <color auto="1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indexed="8"/>
      </right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hair">
        <color rgb="FF000000"/>
      </bottom>
      <diagonal/>
    </border>
  </borders>
  <cellStyleXfs count="132">
    <xf numFmtId="0" fontId="0" fillId="0" borderId="0"/>
    <xf numFmtId="164" fontId="6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60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1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64" fontId="1" fillId="3" borderId="23" xfId="1" applyFont="1" applyFill="1" applyBorder="1" applyAlignment="1" applyProtection="1">
      <alignment horizontal="right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</xf>
    <xf numFmtId="169" fontId="1" fillId="6" borderId="25" xfId="0" applyNumberFormat="1" applyFont="1" applyFill="1" applyBorder="1" applyAlignment="1" applyProtection="1">
      <alignment horizontal="center" vertical="center"/>
    </xf>
    <xf numFmtId="4" fontId="1" fillId="4" borderId="23" xfId="0" applyNumberFormat="1" applyFont="1" applyFill="1" applyBorder="1" applyAlignment="1" applyProtection="1">
      <alignment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70" fontId="1" fillId="0" borderId="20" xfId="0" applyNumberFormat="1" applyFont="1" applyBorder="1" applyAlignment="1" applyProtection="1">
      <alignment horizontal="center" vertical="center"/>
      <protection locked="0"/>
    </xf>
    <xf numFmtId="165" fontId="3" fillId="0" borderId="30" xfId="0" applyNumberFormat="1" applyFont="1" applyBorder="1" applyAlignment="1" applyProtection="1">
      <alignment horizontal="center" vertical="center" wrapText="1"/>
    </xf>
    <xf numFmtId="0" fontId="1" fillId="8" borderId="35" xfId="0" applyNumberFormat="1" applyFont="1" applyFill="1" applyBorder="1" applyAlignment="1" applyProtection="1">
      <alignment horizontal="center" vertical="center"/>
    </xf>
    <xf numFmtId="0" fontId="1" fillId="8" borderId="36" xfId="0" applyNumberFormat="1" applyFont="1" applyFill="1" applyBorder="1" applyAlignment="1" applyProtection="1">
      <alignment vertical="center"/>
    </xf>
    <xf numFmtId="0" fontId="1" fillId="8" borderId="37" xfId="0" applyNumberFormat="1" applyFont="1" applyFill="1" applyBorder="1" applyAlignment="1" applyProtection="1">
      <alignment vertical="center"/>
    </xf>
    <xf numFmtId="0" fontId="2" fillId="7" borderId="31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1" xfId="0" applyFont="1" applyFill="1" applyBorder="1" applyAlignment="1" applyProtection="1">
      <alignment horizontal="center" vertical="center"/>
    </xf>
    <xf numFmtId="168" fontId="1" fillId="2" borderId="52" xfId="0" applyNumberFormat="1" applyFont="1" applyFill="1" applyBorder="1" applyAlignment="1" applyProtection="1">
      <alignment horizontal="right" vertical="center"/>
    </xf>
    <xf numFmtId="168" fontId="1" fillId="2" borderId="53" xfId="0" applyNumberFormat="1" applyFont="1" applyFill="1" applyBorder="1" applyAlignment="1" applyProtection="1">
      <alignment horizontal="right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71" fontId="1" fillId="0" borderId="56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8" fontId="1" fillId="2" borderId="59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0" fontId="2" fillId="0" borderId="63" xfId="0" applyFont="1" applyBorder="1" applyAlignment="1" applyProtection="1">
      <alignment horizontal="right" vertical="center" wrapText="1"/>
    </xf>
    <xf numFmtId="40" fontId="2" fillId="0" borderId="63" xfId="0" applyNumberFormat="1" applyFont="1" applyBorder="1" applyAlignment="1" applyProtection="1">
      <alignment vertical="center"/>
    </xf>
    <xf numFmtId="0" fontId="2" fillId="0" borderId="63" xfId="0" applyFont="1" applyBorder="1" applyAlignment="1" applyProtection="1">
      <alignment vertical="center"/>
    </xf>
    <xf numFmtId="0" fontId="1" fillId="9" borderId="64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7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6" xfId="0" applyNumberFormat="1" applyFont="1" applyBorder="1" applyAlignment="1" applyProtection="1">
      <alignment horizontal="center" vertical="center"/>
      <protection locked="0"/>
    </xf>
    <xf numFmtId="0" fontId="1" fillId="2" borderId="69" xfId="0" applyFont="1" applyFill="1" applyBorder="1" applyAlignment="1" applyProtection="1">
      <alignment horizontal="center" vertical="center" wrapText="1"/>
    </xf>
    <xf numFmtId="4" fontId="1" fillId="2" borderId="70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7" xfId="0" applyNumberFormat="1" applyFont="1" applyFill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vertical="center"/>
      <protection locked="0"/>
    </xf>
    <xf numFmtId="171" fontId="1" fillId="0" borderId="56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1" fillId="0" borderId="75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170" fontId="14" fillId="0" borderId="15" xfId="0" applyNumberFormat="1" applyFont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38" fontId="14" fillId="0" borderId="17" xfId="0" applyNumberFormat="1" applyFont="1" applyBorder="1" applyAlignment="1" applyProtection="1">
      <alignment horizontal="center" vertical="center"/>
      <protection locked="0"/>
    </xf>
    <xf numFmtId="171" fontId="14" fillId="0" borderId="18" xfId="0" applyNumberFormat="1" applyFont="1" applyBorder="1" applyAlignment="1" applyProtection="1">
      <alignment horizontal="right" vertical="center"/>
    </xf>
    <xf numFmtId="171" fontId="14" fillId="0" borderId="19" xfId="0" applyNumberFormat="1" applyFont="1" applyBorder="1" applyAlignment="1" applyProtection="1">
      <alignment horizontal="right" vertical="center"/>
      <protection locked="0"/>
    </xf>
    <xf numFmtId="171" fontId="14" fillId="0" borderId="15" xfId="0" applyNumberFormat="1" applyFont="1" applyBorder="1" applyAlignment="1" applyProtection="1">
      <alignment horizontal="right" vertical="center"/>
      <protection locked="0"/>
    </xf>
    <xf numFmtId="171" fontId="14" fillId="0" borderId="56" xfId="0" applyNumberFormat="1" applyFont="1" applyBorder="1" applyAlignment="1" applyProtection="1">
      <alignment horizontal="right" vertical="center"/>
      <protection locked="0"/>
    </xf>
    <xf numFmtId="171" fontId="14" fillId="0" borderId="21" xfId="0" applyNumberFormat="1" applyFont="1" applyBorder="1" applyAlignment="1" applyProtection="1">
      <alignment horizontal="right" vertical="center"/>
      <protection locked="0"/>
    </xf>
    <xf numFmtId="171" fontId="14" fillId="0" borderId="22" xfId="0" applyNumberFormat="1" applyFont="1" applyBorder="1" applyAlignment="1" applyProtection="1">
      <alignment horizontal="right" vertical="center"/>
      <protection locked="0"/>
    </xf>
    <xf numFmtId="164" fontId="14" fillId="3" borderId="23" xfId="1" applyFont="1" applyFill="1" applyBorder="1" applyAlignment="1" applyProtection="1">
      <alignment horizontal="right" vertical="center"/>
    </xf>
    <xf numFmtId="4" fontId="14" fillId="4" borderId="23" xfId="0" applyNumberFormat="1" applyFont="1" applyFill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</xf>
    <xf numFmtId="0" fontId="14" fillId="0" borderId="63" xfId="0" applyFont="1" applyBorder="1" applyAlignment="1" applyProtection="1">
      <alignment horizontal="right" vertical="center"/>
    </xf>
    <xf numFmtId="172" fontId="2" fillId="0" borderId="0" xfId="0" applyNumberFormat="1" applyFont="1" applyAlignment="1" applyProtection="1">
      <alignment vertical="center"/>
    </xf>
    <xf numFmtId="0" fontId="2" fillId="0" borderId="27" xfId="0" applyFont="1" applyBorder="1" applyAlignment="1" applyProtection="1">
      <alignment horizontal="center" vertical="center" textRotation="180"/>
    </xf>
    <xf numFmtId="0" fontId="2" fillId="3" borderId="47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1" fillId="6" borderId="34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42" xfId="0" applyFont="1" applyFill="1" applyBorder="1" applyAlignment="1" applyProtection="1">
      <alignment horizontal="center" vertical="center" wrapText="1"/>
    </xf>
    <xf numFmtId="0" fontId="1" fillId="2" borderId="43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4" fontId="1" fillId="0" borderId="44" xfId="0" applyNumberFormat="1" applyFont="1" applyBorder="1" applyAlignment="1" applyProtection="1">
      <alignment horizontal="center" vertical="center" wrapText="1"/>
    </xf>
    <xf numFmtId="4" fontId="1" fillId="0" borderId="27" xfId="0" applyNumberFormat="1" applyFont="1" applyBorder="1" applyAlignment="1" applyProtection="1">
      <alignment horizontal="center" vertical="center" wrapText="1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49" fontId="2" fillId="4" borderId="28" xfId="0" applyNumberFormat="1" applyFont="1" applyFill="1" applyBorder="1" applyAlignment="1" applyProtection="1">
      <alignment horizontal="left" vertical="center"/>
    </xf>
    <xf numFmtId="49" fontId="2" fillId="4" borderId="28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  <xf numFmtId="0" fontId="1" fillId="2" borderId="46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5" borderId="29" xfId="0" applyNumberFormat="1" applyFont="1" applyFill="1" applyBorder="1" applyAlignment="1" applyProtection="1">
      <alignment horizontal="center" vertical="center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40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10" borderId="72" xfId="0" applyNumberFormat="1" applyFont="1" applyFill="1" applyBorder="1" applyAlignment="1" applyProtection="1">
      <alignment horizontal="center" vertical="center"/>
    </xf>
    <xf numFmtId="0" fontId="1" fillId="10" borderId="73" xfId="0" applyNumberFormat="1" applyFont="1" applyFill="1" applyBorder="1" applyAlignment="1" applyProtection="1">
      <alignment horizontal="center" vertical="center"/>
    </xf>
    <xf numFmtId="0" fontId="1" fillId="10" borderId="74" xfId="0" applyNumberFormat="1" applyFont="1" applyFill="1" applyBorder="1" applyAlignment="1" applyProtection="1">
      <alignment horizontal="center" vertical="center"/>
    </xf>
    <xf numFmtId="38" fontId="1" fillId="2" borderId="39" xfId="0" applyNumberFormat="1" applyFont="1" applyFill="1" applyBorder="1" applyAlignment="1" applyProtection="1">
      <alignment horizontal="center" vertical="center"/>
    </xf>
    <xf numFmtId="38" fontId="1" fillId="2" borderId="40" xfId="0" applyNumberFormat="1" applyFont="1" applyFill="1" applyBorder="1" applyAlignment="1" applyProtection="1">
      <alignment horizontal="center" vertical="center"/>
    </xf>
    <xf numFmtId="0" fontId="2" fillId="7" borderId="70" xfId="0" applyFont="1" applyFill="1" applyBorder="1" applyAlignment="1" applyProtection="1">
      <alignment horizontal="center" vertical="center" wrapText="1"/>
    </xf>
    <xf numFmtId="0" fontId="2" fillId="7" borderId="70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 wrapText="1"/>
    </xf>
    <xf numFmtId="0" fontId="1" fillId="2" borderId="71" xfId="0" applyFont="1" applyFill="1" applyBorder="1" applyAlignment="1" applyProtection="1">
      <alignment horizontal="center" vertical="center" wrapText="1"/>
    </xf>
    <xf numFmtId="0" fontId="1" fillId="2" borderId="68" xfId="0" applyFont="1" applyFill="1" applyBorder="1" applyAlignment="1" applyProtection="1">
      <alignment horizontal="center" vertical="center" wrapText="1"/>
    </xf>
    <xf numFmtId="0" fontId="1" fillId="2" borderId="65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 wrapText="1"/>
    </xf>
    <xf numFmtId="0" fontId="2" fillId="0" borderId="60" xfId="0" applyFont="1" applyBorder="1" applyAlignment="1" applyProtection="1">
      <alignment horizontal="center" vertical="center" wrapText="1"/>
    </xf>
    <xf numFmtId="0" fontId="2" fillId="0" borderId="61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1" fillId="2" borderId="58" xfId="0" applyFont="1" applyFill="1" applyBorder="1" applyAlignment="1" applyProtection="1">
      <alignment horizontal="center" vertical="center" wrapText="1"/>
    </xf>
    <xf numFmtId="0" fontId="1" fillId="2" borderId="55" xfId="0" applyFont="1" applyFill="1" applyBorder="1" applyAlignment="1" applyProtection="1">
      <alignment horizontal="center" vertical="center" wrapText="1"/>
    </xf>
  </cellXfs>
  <cellStyles count="132">
    <cellStyle name="Euro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S24"/>
  <sheetViews>
    <sheetView tabSelected="1" view="pageBreakPreview" zoomScale="60" workbookViewId="0">
      <pane ySplit="5" topLeftCell="A6" activePane="bottomLeft" state="frozen"/>
      <selection pane="bottomLeft" activeCell="H14" sqref="H14"/>
    </sheetView>
  </sheetViews>
  <sheetFormatPr defaultColWidth="8.85546875" defaultRowHeight="18.75"/>
  <cols>
    <col min="1" max="1" width="6.7109375" style="1" customWidth="1"/>
    <col min="2" max="2" width="19.42578125" style="2" customWidth="1"/>
    <col min="3" max="3" width="20.42578125" style="2" customWidth="1"/>
    <col min="4" max="4" width="36" style="2" customWidth="1"/>
    <col min="5" max="5" width="28.7109375" style="2" customWidth="1"/>
    <col min="6" max="6" width="39.42578125" style="2" customWidth="1"/>
    <col min="7" max="7" width="30.42578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42578125" style="2" customWidth="1"/>
    <col min="14" max="17" width="19.85546875" style="2" customWidth="1"/>
    <col min="18" max="18" width="19.85546875" style="3" customWidth="1"/>
    <col min="19" max="19" width="8.42578125" style="2" customWidth="1"/>
    <col min="20" max="16384" width="8.85546875" style="2"/>
  </cols>
  <sheetData>
    <row r="1" spans="1:19" s="8" customFormat="1" ht="35.25" customHeight="1">
      <c r="A1" s="4"/>
      <c r="B1" s="130" t="s">
        <v>0</v>
      </c>
      <c r="C1" s="130"/>
      <c r="D1" s="130"/>
      <c r="E1" s="131" t="s">
        <v>44</v>
      </c>
      <c r="F1" s="131"/>
      <c r="G1" s="45">
        <v>41974</v>
      </c>
      <c r="H1" s="95" t="s">
        <v>60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119.33510351035105</v>
      </c>
      <c r="Q1" s="3" t="s">
        <v>28</v>
      </c>
    </row>
    <row r="2" spans="1:19" s="8" customFormat="1" ht="35.25" customHeight="1">
      <c r="A2" s="4"/>
      <c r="B2" s="132" t="s">
        <v>2</v>
      </c>
      <c r="C2" s="132"/>
      <c r="D2" s="132"/>
      <c r="E2" s="131"/>
      <c r="F2" s="13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32" t="s">
        <v>26</v>
      </c>
      <c r="C3" s="132"/>
      <c r="D3" s="132"/>
      <c r="E3" s="131" t="s">
        <v>28</v>
      </c>
      <c r="F3" s="131"/>
      <c r="N3" s="10" t="s">
        <v>4</v>
      </c>
      <c r="O3" s="11"/>
      <c r="P3" s="12">
        <f>+O7</f>
        <v>33.1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57"/>
      <c r="D5" s="20"/>
      <c r="E5" s="53">
        <v>4</v>
      </c>
      <c r="F5" s="14"/>
      <c r="G5" s="10" t="s">
        <v>7</v>
      </c>
      <c r="H5" s="21">
        <v>1.6020000000000001</v>
      </c>
      <c r="N5" s="135" t="s">
        <v>8</v>
      </c>
      <c r="O5" s="135"/>
      <c r="P5" s="22">
        <f>P1-P2-P3-P4</f>
        <v>86.235103510351053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46"/>
      <c r="B7" s="47"/>
      <c r="C7" s="47"/>
      <c r="D7" s="48" t="s">
        <v>29</v>
      </c>
      <c r="E7" s="138" t="s">
        <v>11</v>
      </c>
      <c r="F7" s="139"/>
      <c r="G7" s="25">
        <f t="shared" ref="G7:O7" si="0">SUM(G11:G18)</f>
        <v>304</v>
      </c>
      <c r="H7" s="25">
        <f t="shared" si="0"/>
        <v>43.835103510351047</v>
      </c>
      <c r="I7" s="59">
        <f t="shared" si="0"/>
        <v>49.9</v>
      </c>
      <c r="J7" s="64">
        <f t="shared" si="0"/>
        <v>0</v>
      </c>
      <c r="K7" s="60">
        <f t="shared" si="0"/>
        <v>10</v>
      </c>
      <c r="L7" s="60">
        <f t="shared" si="0"/>
        <v>0</v>
      </c>
      <c r="M7" s="60">
        <f t="shared" si="0"/>
        <v>15.6</v>
      </c>
      <c r="N7" s="60">
        <f t="shared" si="0"/>
        <v>119.33510351035103</v>
      </c>
      <c r="O7" s="61">
        <f t="shared" si="0"/>
        <v>33.1</v>
      </c>
      <c r="P7" s="13">
        <f>+N7-SUM(I7:M7)</f>
        <v>43.835103510351033</v>
      </c>
    </row>
    <row r="8" spans="1:19" ht="36" customHeight="1" thickTop="1" thickBot="1">
      <c r="A8" s="116"/>
      <c r="B8" s="58"/>
      <c r="C8" s="118" t="s">
        <v>13</v>
      </c>
      <c r="D8" s="120" t="s">
        <v>25</v>
      </c>
      <c r="E8" s="119" t="s">
        <v>14</v>
      </c>
      <c r="F8" s="121" t="s">
        <v>34</v>
      </c>
      <c r="G8" s="122" t="s">
        <v>15</v>
      </c>
      <c r="H8" s="123" t="s">
        <v>16</v>
      </c>
      <c r="I8" s="128" t="s">
        <v>37</v>
      </c>
      <c r="J8" s="128" t="s">
        <v>39</v>
      </c>
      <c r="K8" s="128" t="s">
        <v>38</v>
      </c>
      <c r="L8" s="136" t="s">
        <v>35</v>
      </c>
      <c r="M8" s="137"/>
      <c r="N8" s="114" t="s">
        <v>17</v>
      </c>
      <c r="O8" s="126" t="s">
        <v>18</v>
      </c>
      <c r="P8" s="113" t="s">
        <v>19</v>
      </c>
      <c r="R8" s="2"/>
    </row>
    <row r="9" spans="1:19" ht="36" customHeight="1" thickTop="1" thickBot="1">
      <c r="A9" s="117"/>
      <c r="B9" s="58" t="s">
        <v>12</v>
      </c>
      <c r="C9" s="119"/>
      <c r="D9" s="119"/>
      <c r="E9" s="119"/>
      <c r="F9" s="121"/>
      <c r="G9" s="122"/>
      <c r="H9" s="124"/>
      <c r="I9" s="129" t="s">
        <v>37</v>
      </c>
      <c r="J9" s="129"/>
      <c r="K9" s="129" t="s">
        <v>36</v>
      </c>
      <c r="L9" s="140" t="s">
        <v>23</v>
      </c>
      <c r="M9" s="133" t="s">
        <v>24</v>
      </c>
      <c r="N9" s="115"/>
      <c r="O9" s="127"/>
      <c r="P9" s="113"/>
      <c r="R9" s="2"/>
    </row>
    <row r="10" spans="1:19" ht="37.5" customHeight="1" thickTop="1" thickBot="1">
      <c r="A10" s="117"/>
      <c r="B10" s="49"/>
      <c r="C10" s="119"/>
      <c r="D10" s="119"/>
      <c r="E10" s="119"/>
      <c r="F10" s="121"/>
      <c r="G10" s="26" t="s">
        <v>20</v>
      </c>
      <c r="H10" s="125"/>
      <c r="I10" s="129"/>
      <c r="J10" s="129"/>
      <c r="K10" s="129"/>
      <c r="L10" s="141"/>
      <c r="M10" s="134"/>
      <c r="N10" s="115"/>
      <c r="O10" s="127"/>
      <c r="P10" s="113"/>
      <c r="R10" s="2"/>
    </row>
    <row r="11" spans="1:19" ht="30" customHeight="1" thickTop="1">
      <c r="A11" s="27">
        <v>1</v>
      </c>
      <c r="B11" s="28">
        <v>41974</v>
      </c>
      <c r="C11" s="29" t="s">
        <v>50</v>
      </c>
      <c r="D11" s="43" t="s">
        <v>45</v>
      </c>
      <c r="E11" s="63" t="s">
        <v>46</v>
      </c>
      <c r="F11" s="63" t="s">
        <v>49</v>
      </c>
      <c r="G11" s="91">
        <v>55</v>
      </c>
      <c r="H11" s="92">
        <f>IF($E$3="si",($H$5/$H$6*G11),IF($E$3="no",G11*$H$4,0))</f>
        <v>7.9306930693069324</v>
      </c>
      <c r="I11" s="65">
        <v>36.4</v>
      </c>
      <c r="J11" s="65"/>
      <c r="K11" s="34"/>
      <c r="L11" s="35"/>
      <c r="M11" s="36"/>
      <c r="N11" s="38">
        <f t="shared" ref="N11:N18" si="1">SUM(H11:M11)</f>
        <v>44.330693069306932</v>
      </c>
      <c r="O11" s="39">
        <v>33.1</v>
      </c>
      <c r="P11" s="40"/>
      <c r="R11" s="2"/>
    </row>
    <row r="12" spans="1:19" ht="30" customHeight="1">
      <c r="A12" s="41">
        <v>2</v>
      </c>
      <c r="B12" s="28">
        <v>41974</v>
      </c>
      <c r="C12" s="29" t="s">
        <v>50</v>
      </c>
      <c r="D12" s="43" t="s">
        <v>61</v>
      </c>
      <c r="E12" s="63"/>
      <c r="F12" s="63" t="s">
        <v>51</v>
      </c>
      <c r="G12" s="91"/>
      <c r="H12" s="92">
        <f>IF($E$3="si",($H$5/$H$6*G12),IF($E$3="no",G12*$H$4,0))</f>
        <v>0</v>
      </c>
      <c r="I12" s="65"/>
      <c r="J12" s="65"/>
      <c r="K12" s="34">
        <v>10</v>
      </c>
      <c r="L12" s="35"/>
      <c r="M12" s="36">
        <v>6.1</v>
      </c>
      <c r="N12" s="38">
        <f t="shared" si="1"/>
        <v>16.100000000000001</v>
      </c>
      <c r="O12" s="42"/>
      <c r="P12" s="40"/>
      <c r="R12" s="2"/>
    </row>
    <row r="13" spans="1:19" ht="30" customHeight="1">
      <c r="A13" s="41">
        <v>3</v>
      </c>
      <c r="B13" s="28">
        <v>41978</v>
      </c>
      <c r="C13" s="29" t="s">
        <v>50</v>
      </c>
      <c r="D13" s="29" t="s">
        <v>45</v>
      </c>
      <c r="E13" s="63" t="s">
        <v>47</v>
      </c>
      <c r="F13" s="63" t="s">
        <v>49</v>
      </c>
      <c r="G13" s="91">
        <v>55</v>
      </c>
      <c r="H13" s="92">
        <f>IF($E$3="si",($H$5/$H$6*G13),IF($E$3="no",G13*$H$4,0))</f>
        <v>7.9306930693069324</v>
      </c>
      <c r="I13" s="65">
        <v>3.3</v>
      </c>
      <c r="J13" s="65"/>
      <c r="K13" s="34"/>
      <c r="L13" s="35"/>
      <c r="M13" s="36"/>
      <c r="N13" s="38">
        <f t="shared" si="1"/>
        <v>11.230693069306932</v>
      </c>
      <c r="O13" s="42"/>
      <c r="P13" s="40"/>
      <c r="R13" s="2"/>
    </row>
    <row r="14" spans="1:19" ht="43.5" customHeight="1">
      <c r="A14" s="41">
        <v>4</v>
      </c>
      <c r="B14" s="28">
        <v>41982</v>
      </c>
      <c r="C14" s="29" t="s">
        <v>52</v>
      </c>
      <c r="D14" s="29" t="s">
        <v>45</v>
      </c>
      <c r="E14" s="96" t="s">
        <v>53</v>
      </c>
      <c r="F14" s="63" t="s">
        <v>49</v>
      </c>
      <c r="G14" s="91">
        <v>110</v>
      </c>
      <c r="H14" s="92">
        <f t="shared" ref="H14:H18" si="2">IF($E$3="si",($H$5/$H$6*G14),IF($E$3="no",G14*$H$4,0))</f>
        <v>15.861386138613865</v>
      </c>
      <c r="I14" s="65">
        <v>6.6</v>
      </c>
      <c r="J14" s="65"/>
      <c r="K14" s="34"/>
      <c r="L14" s="35"/>
      <c r="M14" s="36"/>
      <c r="N14" s="38">
        <f t="shared" si="1"/>
        <v>22.461386138613864</v>
      </c>
      <c r="O14" s="42"/>
      <c r="P14" s="40"/>
      <c r="R14" s="2"/>
    </row>
    <row r="15" spans="1:19" ht="30" customHeight="1">
      <c r="A15" s="41">
        <v>5</v>
      </c>
      <c r="B15" s="28">
        <v>41991</v>
      </c>
      <c r="C15" s="29" t="s">
        <v>63</v>
      </c>
      <c r="D15" s="43" t="s">
        <v>45</v>
      </c>
      <c r="E15" s="63" t="s">
        <v>64</v>
      </c>
      <c r="F15" s="63" t="s">
        <v>49</v>
      </c>
      <c r="G15" s="91">
        <v>84</v>
      </c>
      <c r="H15" s="92">
        <f>IF($E$3="si",($H$5/$H$6*G15),IF($E$3="no",G15*$H$4,0))</f>
        <v>12.112331233123314</v>
      </c>
      <c r="I15" s="65">
        <v>3.6</v>
      </c>
      <c r="J15" s="65"/>
      <c r="K15" s="34"/>
      <c r="L15" s="35"/>
      <c r="M15" s="36"/>
      <c r="N15" s="38">
        <f t="shared" si="1"/>
        <v>15.712331233123313</v>
      </c>
      <c r="O15" s="39"/>
      <c r="P15" s="40"/>
      <c r="R15" s="2"/>
    </row>
    <row r="16" spans="1:19" ht="30" customHeight="1">
      <c r="A16" s="41">
        <v>6</v>
      </c>
      <c r="B16" s="28">
        <v>41974</v>
      </c>
      <c r="C16" s="29" t="s">
        <v>65</v>
      </c>
      <c r="D16" s="43" t="s">
        <v>66</v>
      </c>
      <c r="E16" s="63"/>
      <c r="F16" s="63" t="s">
        <v>49</v>
      </c>
      <c r="G16" s="91"/>
      <c r="H16" s="92">
        <f>IF($E$3="si",($H$5/$H$6*G16),IF($E$3="no",G16*$H$4,0))</f>
        <v>0</v>
      </c>
      <c r="I16" s="65"/>
      <c r="J16" s="65"/>
      <c r="K16" s="34"/>
      <c r="L16" s="35"/>
      <c r="M16" s="36">
        <v>9.5</v>
      </c>
      <c r="N16" s="38">
        <f t="shared" si="1"/>
        <v>9.5</v>
      </c>
      <c r="O16" s="42"/>
      <c r="P16" s="40"/>
      <c r="R16" s="2"/>
    </row>
    <row r="17" spans="1:18" ht="30" customHeight="1">
      <c r="A17" s="41">
        <v>7</v>
      </c>
      <c r="B17" s="28"/>
      <c r="C17" s="29"/>
      <c r="D17" s="43"/>
      <c r="E17" s="63"/>
      <c r="F17" s="63"/>
      <c r="G17" s="91"/>
      <c r="H17" s="92">
        <f t="shared" si="2"/>
        <v>0</v>
      </c>
      <c r="I17" s="65"/>
      <c r="J17" s="65"/>
      <c r="K17" s="34"/>
      <c r="L17" s="35"/>
      <c r="N17" s="38">
        <f t="shared" si="1"/>
        <v>0</v>
      </c>
      <c r="O17" s="42"/>
      <c r="P17" s="40" t="str">
        <f t="shared" ref="P17:P18" si="3">IF($F17="Milano","X","")</f>
        <v/>
      </c>
      <c r="R17" s="2"/>
    </row>
    <row r="18" spans="1:18" ht="30" customHeight="1">
      <c r="A18" s="41">
        <v>8</v>
      </c>
      <c r="B18" s="28"/>
      <c r="C18" s="29"/>
      <c r="D18" s="43"/>
      <c r="E18" s="63"/>
      <c r="F18" s="63"/>
      <c r="G18" s="91"/>
      <c r="H18" s="92">
        <f t="shared" si="2"/>
        <v>0</v>
      </c>
      <c r="I18" s="65"/>
      <c r="J18" s="65"/>
      <c r="K18" s="34"/>
      <c r="L18" s="35"/>
      <c r="M18" s="36"/>
      <c r="N18" s="38">
        <f t="shared" si="1"/>
        <v>0</v>
      </c>
      <c r="O18" s="42"/>
      <c r="P18" s="40" t="str">
        <f t="shared" si="3"/>
        <v/>
      </c>
      <c r="R18" s="2"/>
    </row>
    <row r="20" spans="1:18">
      <c r="A20" s="54"/>
      <c r="B20" s="55"/>
      <c r="C20" s="55"/>
      <c r="D20" s="55"/>
      <c r="E20" s="55"/>
      <c r="F20" s="55"/>
      <c r="G20" s="55"/>
      <c r="H20" s="55"/>
      <c r="I20" s="55"/>
      <c r="J20" s="93"/>
      <c r="K20" s="93"/>
      <c r="L20" s="55"/>
      <c r="M20" s="55"/>
      <c r="N20" s="55"/>
      <c r="O20" s="55"/>
      <c r="P20" s="93"/>
      <c r="Q20" s="3"/>
    </row>
    <row r="21" spans="1:18">
      <c r="A21" s="75"/>
      <c r="B21" s="76"/>
      <c r="C21" s="77"/>
      <c r="D21" s="78"/>
      <c r="E21" s="78"/>
      <c r="F21" s="79"/>
      <c r="G21" s="80"/>
      <c r="H21" s="81"/>
      <c r="I21" s="82"/>
      <c r="J21" s="93"/>
      <c r="K21" s="93"/>
      <c r="L21" s="82"/>
      <c r="M21" s="82"/>
      <c r="N21" s="83"/>
      <c r="O21" s="84"/>
      <c r="P21" s="93"/>
      <c r="Q21" s="3"/>
    </row>
    <row r="22" spans="1:18">
      <c r="A22" s="54"/>
      <c r="B22" s="69" t="s">
        <v>41</v>
      </c>
      <c r="C22" s="69"/>
      <c r="D22" s="69"/>
      <c r="E22" s="55"/>
      <c r="F22" s="55"/>
      <c r="G22" s="69" t="s">
        <v>43</v>
      </c>
      <c r="H22" s="69"/>
      <c r="I22" s="69"/>
      <c r="J22" s="93"/>
      <c r="K22" s="93"/>
      <c r="L22" s="69" t="s">
        <v>42</v>
      </c>
      <c r="M22" s="69"/>
      <c r="N22" s="69"/>
      <c r="O22" s="55"/>
      <c r="P22" s="93"/>
      <c r="Q22" s="3"/>
    </row>
    <row r="23" spans="1:18">
      <c r="A23" s="54"/>
      <c r="B23" s="55"/>
      <c r="C23" s="55"/>
      <c r="D23" s="55"/>
      <c r="E23" s="55"/>
      <c r="F23" s="55"/>
      <c r="G23" s="55"/>
      <c r="H23" s="55"/>
      <c r="I23" s="55"/>
      <c r="J23" s="93"/>
      <c r="K23" s="93"/>
      <c r="L23" s="55"/>
      <c r="M23" s="55"/>
      <c r="N23" s="55"/>
      <c r="O23" s="55"/>
      <c r="P23" s="93"/>
      <c r="Q23" s="3"/>
    </row>
    <row r="24" spans="1:18">
      <c r="A24" s="54"/>
      <c r="B24" s="55"/>
      <c r="C24" s="55"/>
      <c r="D24" s="55"/>
      <c r="E24" s="55"/>
      <c r="F24" s="55"/>
      <c r="G24" s="55"/>
      <c r="H24" s="55"/>
      <c r="I24" s="55"/>
      <c r="J24" s="93"/>
      <c r="K24" s="93"/>
      <c r="L24" s="55"/>
      <c r="M24" s="55"/>
      <c r="N24" s="55"/>
      <c r="O24" s="55"/>
      <c r="P24" s="93"/>
      <c r="Q24" s="3"/>
    </row>
  </sheetData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21 N11:N18">
      <formula1>0</formula1>
      <formula2>0</formula2>
    </dataValidation>
    <dataValidation type="decimal" operator="greaterThanOrEqual" allowBlank="1" showErrorMessage="1" errorTitle="Valore" error="Inserire un numero maggiore o uguale a 0 (zero)!" sqref="H21:M21 M18 H16:J18 H11:K11 K17:K18 H12:J14 L11:L18 M11:M16 H15:K15">
      <formula1>0</formula1>
      <formula2>0</formula2>
    </dataValidation>
    <dataValidation type="textLength" operator="greaterThan" allowBlank="1" showErrorMessage="1" sqref="D21:E21 F17:F18">
      <formula1>1</formula1>
      <formula2>0</formula2>
    </dataValidation>
    <dataValidation type="textLength" operator="greaterThan" sqref="F21">
      <formula1>1</formula1>
      <formula2>0</formula2>
    </dataValidation>
    <dataValidation type="date" operator="greaterThanOrEqual" showErrorMessage="1" errorTitle="Data" error="Inserire una data superiore al 1/11/2000" sqref="B21">
      <formula1>36831</formula1>
      <formula2>0</formula2>
    </dataValidation>
    <dataValidation type="textLength" operator="greaterThan" allowBlank="1" sqref="C21 D11:D12 D15:D16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R23"/>
  <sheetViews>
    <sheetView view="pageBreakPreview" topLeftCell="D1" zoomScale="60" workbookViewId="0">
      <pane ySplit="5" topLeftCell="A6" activePane="bottomLeft" state="frozen"/>
      <selection pane="bottomLeft" activeCell="R12" sqref="R12"/>
    </sheetView>
  </sheetViews>
  <sheetFormatPr defaultColWidth="8.85546875" defaultRowHeight="18.75"/>
  <cols>
    <col min="1" max="1" width="6.7109375" style="1" customWidth="1"/>
    <col min="2" max="2" width="16.42578125" style="2" customWidth="1"/>
    <col min="3" max="3" width="27.7109375" style="2" customWidth="1"/>
    <col min="4" max="4" width="29.42578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42578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8.85546875" style="2"/>
  </cols>
  <sheetData>
    <row r="1" spans="1:18" s="8" customFormat="1" ht="65.25" customHeight="1">
      <c r="A1" s="4"/>
      <c r="B1" s="130" t="s">
        <v>0</v>
      </c>
      <c r="C1" s="130"/>
      <c r="D1" s="131" t="s">
        <v>44</v>
      </c>
      <c r="E1" s="131"/>
      <c r="F1" s="45">
        <v>41974</v>
      </c>
      <c r="G1" s="95" t="s">
        <v>62</v>
      </c>
      <c r="L1" s="8" t="s">
        <v>31</v>
      </c>
      <c r="M1" s="3">
        <f>+P1-N7</f>
        <v>0</v>
      </c>
      <c r="N1" s="5" t="s">
        <v>1</v>
      </c>
      <c r="O1" s="6"/>
      <c r="P1" s="51">
        <f>SUM(H7:M7)</f>
        <v>3956.9</v>
      </c>
      <c r="Q1" s="3" t="s">
        <v>28</v>
      </c>
      <c r="R1" s="112">
        <f>SUM(R11:R14)</f>
        <v>935.06</v>
      </c>
    </row>
    <row r="2" spans="1:18" s="8" customFormat="1" ht="57.75" customHeight="1">
      <c r="A2" s="4"/>
      <c r="B2" s="132" t="s">
        <v>2</v>
      </c>
      <c r="C2" s="132"/>
      <c r="D2" s="131"/>
      <c r="E2" s="131"/>
      <c r="F2" s="9"/>
      <c r="G2" s="9"/>
      <c r="N2" s="10" t="s">
        <v>3</v>
      </c>
      <c r="O2" s="11"/>
      <c r="P2" s="56">
        <v>305</v>
      </c>
      <c r="Q2" s="3" t="s">
        <v>27</v>
      </c>
      <c r="R2" s="112">
        <v>72.040000000000006</v>
      </c>
    </row>
    <row r="3" spans="1:18" s="8" customFormat="1" ht="35.25" customHeight="1">
      <c r="A3" s="4"/>
      <c r="B3" s="132" t="s">
        <v>26</v>
      </c>
      <c r="C3" s="132"/>
      <c r="D3" s="131" t="s">
        <v>28</v>
      </c>
      <c r="E3" s="131"/>
      <c r="N3" s="10" t="s">
        <v>4</v>
      </c>
      <c r="O3" s="11"/>
      <c r="P3" s="56">
        <f>+O7</f>
        <v>3651.9</v>
      </c>
      <c r="Q3" s="13"/>
      <c r="R3" s="112">
        <f>870.3+R15</f>
        <v>863.02</v>
      </c>
    </row>
    <row r="4" spans="1:18" s="8" customFormat="1" ht="35.25" customHeight="1" thickBot="1">
      <c r="A4" s="4"/>
      <c r="D4" s="14"/>
      <c r="E4" s="14"/>
      <c r="F4" s="10" t="s">
        <v>21</v>
      </c>
      <c r="G4" s="70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  <c r="R4" s="112"/>
    </row>
    <row r="5" spans="1:18" s="8" customFormat="1" ht="43.5" customHeight="1" thickTop="1" thickBot="1">
      <c r="A5" s="4"/>
      <c r="B5" s="19" t="s">
        <v>6</v>
      </c>
      <c r="C5" s="20"/>
      <c r="D5" s="53">
        <v>9</v>
      </c>
      <c r="E5" s="14"/>
      <c r="F5" s="10" t="s">
        <v>7</v>
      </c>
      <c r="G5" s="70">
        <v>1.73</v>
      </c>
      <c r="N5" s="135" t="s">
        <v>8</v>
      </c>
      <c r="O5" s="135"/>
      <c r="P5" s="52">
        <f>P1-P2-P3-P4</f>
        <v>0</v>
      </c>
      <c r="Q5" s="13"/>
      <c r="R5" s="112">
        <f>R1-R2-R3</f>
        <v>0</v>
      </c>
    </row>
    <row r="6" spans="1:18" s="8" customFormat="1" ht="43.5" customHeight="1" thickTop="1" thickBot="1">
      <c r="A6" s="4"/>
      <c r="B6" s="50" t="s">
        <v>54</v>
      </c>
      <c r="C6" s="50"/>
      <c r="D6" s="14"/>
      <c r="E6" s="14"/>
      <c r="F6" s="10" t="s">
        <v>10</v>
      </c>
      <c r="G6" s="89">
        <v>11.11</v>
      </c>
      <c r="Q6" s="13"/>
    </row>
    <row r="7" spans="1:18" s="8" customFormat="1" ht="27" customHeight="1" thickTop="1" thickBot="1">
      <c r="A7" s="142" t="s">
        <v>30</v>
      </c>
      <c r="B7" s="143"/>
      <c r="C7" s="144"/>
      <c r="D7" s="145" t="s">
        <v>11</v>
      </c>
      <c r="E7" s="146"/>
      <c r="F7" s="146"/>
      <c r="G7" s="90">
        <f t="shared" ref="G7:O7" si="0">SUM(G11:G18)</f>
        <v>0</v>
      </c>
      <c r="H7" s="88">
        <f t="shared" si="0"/>
        <v>0</v>
      </c>
      <c r="I7" s="72">
        <f t="shared" si="0"/>
        <v>0</v>
      </c>
      <c r="J7" s="72">
        <f t="shared" si="0"/>
        <v>344</v>
      </c>
      <c r="K7" s="72">
        <f t="shared" si="0"/>
        <v>0</v>
      </c>
      <c r="L7" s="72">
        <f t="shared" si="0"/>
        <v>0</v>
      </c>
      <c r="M7" s="73">
        <f t="shared" si="0"/>
        <v>3612.9</v>
      </c>
      <c r="N7" s="71">
        <f t="shared" si="0"/>
        <v>3956.9</v>
      </c>
      <c r="O7" s="74">
        <f t="shared" si="0"/>
        <v>3651.9</v>
      </c>
      <c r="P7" s="13">
        <f>+N7-SUM(H7:M7)</f>
        <v>0</v>
      </c>
    </row>
    <row r="8" spans="1:18" ht="36" customHeight="1" thickTop="1" thickBot="1">
      <c r="A8" s="117"/>
      <c r="B8" s="119" t="s">
        <v>12</v>
      </c>
      <c r="C8" s="119" t="s">
        <v>13</v>
      </c>
      <c r="D8" s="147" t="s">
        <v>25</v>
      </c>
      <c r="E8" s="119" t="s">
        <v>33</v>
      </c>
      <c r="F8" s="149" t="s">
        <v>32</v>
      </c>
      <c r="G8" s="150" t="s">
        <v>15</v>
      </c>
      <c r="H8" s="152" t="s">
        <v>16</v>
      </c>
      <c r="I8" s="129" t="s">
        <v>37</v>
      </c>
      <c r="J8" s="128" t="s">
        <v>39</v>
      </c>
      <c r="K8" s="128" t="s">
        <v>38</v>
      </c>
      <c r="L8" s="153" t="s">
        <v>22</v>
      </c>
      <c r="M8" s="154"/>
      <c r="N8" s="115" t="s">
        <v>17</v>
      </c>
      <c r="O8" s="127" t="s">
        <v>18</v>
      </c>
      <c r="P8" s="113" t="s">
        <v>19</v>
      </c>
      <c r="Q8" s="2"/>
      <c r="R8" s="155" t="s">
        <v>40</v>
      </c>
    </row>
    <row r="9" spans="1:18" ht="36" customHeight="1" thickTop="1" thickBot="1">
      <c r="A9" s="117"/>
      <c r="B9" s="119" t="s">
        <v>12</v>
      </c>
      <c r="C9" s="119"/>
      <c r="D9" s="148"/>
      <c r="E9" s="119"/>
      <c r="F9" s="149"/>
      <c r="G9" s="151"/>
      <c r="H9" s="152" t="s">
        <v>37</v>
      </c>
      <c r="I9" s="129" t="s">
        <v>37</v>
      </c>
      <c r="J9" s="129"/>
      <c r="K9" s="129" t="s">
        <v>36</v>
      </c>
      <c r="L9" s="140" t="s">
        <v>23</v>
      </c>
      <c r="M9" s="159" t="s">
        <v>24</v>
      </c>
      <c r="N9" s="115"/>
      <c r="O9" s="127"/>
      <c r="P9" s="113"/>
      <c r="Q9" s="2"/>
      <c r="R9" s="156"/>
    </row>
    <row r="10" spans="1:18" ht="37.5" customHeight="1" thickTop="1" thickBot="1">
      <c r="A10" s="117"/>
      <c r="B10" s="119"/>
      <c r="C10" s="119"/>
      <c r="D10" s="148"/>
      <c r="E10" s="119"/>
      <c r="F10" s="149"/>
      <c r="G10" s="87" t="s">
        <v>20</v>
      </c>
      <c r="H10" s="152"/>
      <c r="I10" s="129"/>
      <c r="J10" s="129"/>
      <c r="K10" s="129"/>
      <c r="L10" s="158"/>
      <c r="M10" s="134"/>
      <c r="N10" s="115"/>
      <c r="O10" s="127"/>
      <c r="P10" s="113"/>
      <c r="Q10" s="2"/>
      <c r="R10" s="157"/>
    </row>
    <row r="11" spans="1:18" ht="30" customHeight="1" thickTop="1">
      <c r="A11" s="27">
        <v>1</v>
      </c>
      <c r="B11" s="44">
        <v>41975</v>
      </c>
      <c r="C11" s="29" t="s">
        <v>50</v>
      </c>
      <c r="D11" s="30" t="s">
        <v>56</v>
      </c>
      <c r="E11" s="30" t="s">
        <v>55</v>
      </c>
      <c r="F11" s="31" t="s">
        <v>54</v>
      </c>
      <c r="G11" s="86"/>
      <c r="H11" s="33">
        <f>IF($D$3="si",($G$5/$G$6*G11),IF($D$3="no",G11*$G$4,0))</f>
        <v>0</v>
      </c>
      <c r="I11" s="34"/>
      <c r="J11" s="35">
        <v>143</v>
      </c>
      <c r="K11" s="62"/>
      <c r="L11" s="62"/>
      <c r="M11" s="37"/>
      <c r="N11" s="38">
        <f>SUM(H11:M11)</f>
        <v>143</v>
      </c>
      <c r="O11" s="39"/>
      <c r="P11" s="40"/>
      <c r="Q11" s="2"/>
      <c r="R11" s="66">
        <v>34.1</v>
      </c>
    </row>
    <row r="12" spans="1:18" ht="30" customHeight="1">
      <c r="A12" s="41">
        <v>2</v>
      </c>
      <c r="B12" s="28">
        <v>41976</v>
      </c>
      <c r="C12" s="29" t="s">
        <v>50</v>
      </c>
      <c r="D12" s="30" t="s">
        <v>57</v>
      </c>
      <c r="E12" s="30" t="s">
        <v>55</v>
      </c>
      <c r="F12" s="31" t="s">
        <v>54</v>
      </c>
      <c r="G12" s="32"/>
      <c r="H12" s="33">
        <f>IF($D$3="si",($G$5/$G$6*G12),IF($D$3="no",G12*$G$4,0))</f>
        <v>0</v>
      </c>
      <c r="I12" s="34"/>
      <c r="J12" s="35">
        <v>131</v>
      </c>
      <c r="K12" s="62"/>
      <c r="L12" s="36"/>
      <c r="M12" s="37">
        <v>2201</v>
      </c>
      <c r="N12" s="38">
        <f>SUM(H12:M12)</f>
        <v>2332</v>
      </c>
      <c r="O12" s="42">
        <v>2201</v>
      </c>
      <c r="P12" s="40"/>
      <c r="Q12" s="2"/>
      <c r="R12" s="66">
        <f>520.12+30.66</f>
        <v>550.78</v>
      </c>
    </row>
    <row r="13" spans="1:18" ht="30" customHeight="1">
      <c r="A13" s="41">
        <v>3</v>
      </c>
      <c r="B13" s="28">
        <v>41977</v>
      </c>
      <c r="C13" s="29" t="s">
        <v>50</v>
      </c>
      <c r="D13" s="30" t="s">
        <v>48</v>
      </c>
      <c r="E13" s="30" t="s">
        <v>55</v>
      </c>
      <c r="F13" s="31" t="s">
        <v>54</v>
      </c>
      <c r="G13" s="32"/>
      <c r="H13" s="33">
        <f t="shared" ref="H13:H18" si="1">IF($D$3="si",($G$5/$G$6*G13),IF($D$3="no",G13*$G$4,0))</f>
        <v>0</v>
      </c>
      <c r="I13" s="34"/>
      <c r="J13" s="35"/>
      <c r="K13" s="62"/>
      <c r="L13" s="36"/>
      <c r="M13" s="37">
        <v>1341</v>
      </c>
      <c r="N13" s="38">
        <f t="shared" ref="N13:N18" si="2">SUM(H13:M13)</f>
        <v>1341</v>
      </c>
      <c r="O13" s="42">
        <v>1341</v>
      </c>
      <c r="P13" s="40" t="str">
        <f t="shared" ref="P13:P18" si="3">IF(F13="Milano","X","")</f>
        <v/>
      </c>
      <c r="Q13" s="2"/>
      <c r="R13" s="67">
        <f>312.64+4.25</f>
        <v>316.89</v>
      </c>
    </row>
    <row r="14" spans="1:18" ht="30" customHeight="1">
      <c r="A14" s="41">
        <v>4</v>
      </c>
      <c r="B14" s="28">
        <v>41977</v>
      </c>
      <c r="C14" s="29" t="s">
        <v>50</v>
      </c>
      <c r="D14" s="30" t="s">
        <v>58</v>
      </c>
      <c r="E14" s="30" t="s">
        <v>55</v>
      </c>
      <c r="F14" s="31" t="s">
        <v>54</v>
      </c>
      <c r="G14" s="32"/>
      <c r="H14" s="33">
        <f t="shared" si="1"/>
        <v>0</v>
      </c>
      <c r="I14" s="34"/>
      <c r="J14" s="35">
        <v>70</v>
      </c>
      <c r="K14" s="62"/>
      <c r="L14" s="36"/>
      <c r="M14" s="37">
        <v>70.900000000000006</v>
      </c>
      <c r="N14" s="38">
        <f t="shared" si="2"/>
        <v>140.9</v>
      </c>
      <c r="O14" s="42">
        <v>140.9</v>
      </c>
      <c r="P14" s="40" t="str">
        <f t="shared" si="3"/>
        <v/>
      </c>
      <c r="Q14" s="2"/>
      <c r="R14" s="68">
        <f>16.75+16.54</f>
        <v>33.29</v>
      </c>
    </row>
    <row r="15" spans="1:18" ht="30" customHeight="1">
      <c r="A15" s="41">
        <v>5</v>
      </c>
      <c r="B15" s="97"/>
      <c r="C15" s="98"/>
      <c r="D15" s="99" t="s">
        <v>59</v>
      </c>
      <c r="E15" s="99"/>
      <c r="F15" s="100"/>
      <c r="G15" s="101"/>
      <c r="H15" s="102">
        <f t="shared" si="1"/>
        <v>0</v>
      </c>
      <c r="I15" s="103"/>
      <c r="J15" s="104"/>
      <c r="K15" s="105"/>
      <c r="L15" s="106"/>
      <c r="M15" s="107"/>
      <c r="N15" s="108">
        <f t="shared" si="2"/>
        <v>0</v>
      </c>
      <c r="O15" s="109">
        <v>-31</v>
      </c>
      <c r="P15" s="110" t="str">
        <f t="shared" si="3"/>
        <v/>
      </c>
      <c r="Q15" s="2"/>
      <c r="R15" s="111">
        <v>-7.28</v>
      </c>
    </row>
    <row r="16" spans="1:18" ht="30" customHeight="1">
      <c r="A16" s="41">
        <v>6</v>
      </c>
      <c r="B16" s="28"/>
      <c r="C16" s="29"/>
      <c r="D16" s="94"/>
      <c r="E16" s="30"/>
      <c r="F16" s="31"/>
      <c r="G16" s="32"/>
      <c r="H16" s="33">
        <f t="shared" si="1"/>
        <v>0</v>
      </c>
      <c r="I16" s="34"/>
      <c r="J16" s="35"/>
      <c r="K16" s="62"/>
      <c r="L16" s="36"/>
      <c r="M16" s="37"/>
      <c r="N16" s="38">
        <f>M2+M17+M16+M2</f>
        <v>0</v>
      </c>
      <c r="O16" s="42"/>
      <c r="P16" s="40" t="str">
        <f t="shared" si="3"/>
        <v/>
      </c>
      <c r="Q16" s="2"/>
      <c r="R16" s="68"/>
    </row>
    <row r="17" spans="1:18" ht="30" customHeight="1">
      <c r="A17" s="41">
        <v>7</v>
      </c>
      <c r="B17" s="28"/>
      <c r="C17" s="29"/>
      <c r="D17" s="94"/>
      <c r="E17" s="30"/>
      <c r="F17" s="31"/>
      <c r="G17" s="32"/>
      <c r="H17" s="33">
        <f t="shared" si="1"/>
        <v>0</v>
      </c>
      <c r="I17" s="34"/>
      <c r="J17" s="35"/>
      <c r="K17" s="62"/>
      <c r="L17" s="36"/>
      <c r="M17" s="37"/>
      <c r="N17" s="38">
        <f t="shared" si="2"/>
        <v>0</v>
      </c>
      <c r="O17" s="42"/>
      <c r="P17" s="40" t="str">
        <f t="shared" si="3"/>
        <v/>
      </c>
      <c r="Q17" s="2"/>
      <c r="R17" s="68"/>
    </row>
    <row r="18" spans="1:18" ht="30" customHeight="1">
      <c r="A18" s="41">
        <v>8</v>
      </c>
      <c r="B18" s="28"/>
      <c r="C18" s="29"/>
      <c r="D18" s="94"/>
      <c r="E18" s="30"/>
      <c r="F18" s="31"/>
      <c r="G18" s="32"/>
      <c r="H18" s="33">
        <f t="shared" si="1"/>
        <v>0</v>
      </c>
      <c r="I18" s="34"/>
      <c r="J18" s="35"/>
      <c r="K18" s="62"/>
      <c r="L18" s="36"/>
      <c r="M18" s="37"/>
      <c r="N18" s="38">
        <f t="shared" si="2"/>
        <v>0</v>
      </c>
      <c r="O18" s="42"/>
      <c r="P18" s="40" t="str">
        <f t="shared" si="3"/>
        <v/>
      </c>
      <c r="Q18" s="2"/>
      <c r="R18" s="68"/>
    </row>
    <row r="19" spans="1:18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8">
      <c r="A20" s="75"/>
      <c r="B20" s="76"/>
      <c r="C20" s="77"/>
      <c r="D20" s="78"/>
      <c r="E20" s="78"/>
      <c r="F20" s="79"/>
      <c r="G20" s="80"/>
      <c r="H20" s="81"/>
      <c r="I20" s="82"/>
      <c r="J20" s="82"/>
      <c r="K20" s="82"/>
      <c r="L20" s="82"/>
      <c r="M20" s="82"/>
      <c r="N20" s="83"/>
      <c r="O20" s="84"/>
      <c r="P20" s="85"/>
    </row>
    <row r="21" spans="1:18">
      <c r="A21" s="54"/>
      <c r="B21" s="69" t="s">
        <v>41</v>
      </c>
      <c r="C21" s="69"/>
      <c r="D21" s="69"/>
      <c r="E21" s="55"/>
      <c r="F21" s="55"/>
      <c r="G21" s="69" t="s">
        <v>43</v>
      </c>
      <c r="H21" s="69"/>
      <c r="I21" s="69"/>
      <c r="J21" s="55"/>
      <c r="K21" s="55"/>
      <c r="L21" s="69" t="s">
        <v>42</v>
      </c>
      <c r="M21" s="69"/>
      <c r="N21" s="69"/>
      <c r="O21" s="55"/>
      <c r="P21" s="85"/>
    </row>
    <row r="22" spans="1:18">
      <c r="A22" s="54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85"/>
    </row>
    <row r="23" spans="1:18">
      <c r="A23" s="54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textLength" operator="greaterThan" allowBlank="1" sqref="C20">
      <formula1>1</formula1>
      <formula2>0</formula2>
    </dataValidation>
    <dataValidation type="date" operator="greaterThanOrEqual" showErrorMessage="1" errorTitle="Data" error="Inserire una data superiore al 1/11/2000" sqref="B20 B11">
      <formula1>36831</formula1>
      <formula2>0</formula2>
    </dataValidation>
    <dataValidation type="textLength" operator="greaterThan" sqref="F20">
      <formula1>1</formula1>
      <formula2>0</formula2>
    </dataValidation>
    <dataValidation type="textLength" operator="greaterThan" allowBlank="1" showErrorMessage="1" sqref="D20:E20">
      <formula1>1</formula1>
      <formula2>0</formula2>
    </dataValidation>
    <dataValidation type="whole" operator="greaterThanOrEqual" allowBlank="1" showErrorMessage="1" errorTitle="Valore" error="Inserire un numero maggiore o uguale a 0 (zero)!" sqref="N20 N11:N18">
      <formula1>0</formula1>
      <formula2>0</formula2>
    </dataValidation>
    <dataValidation type="decimal" operator="greaterThanOrEqual" allowBlank="1" showErrorMessage="1" errorTitle="Valore" error="Inserire un numero maggiore o uguale a 0 (zero)!" sqref="H20:M20 M18 H12:H18 J13:L18 I17:I18 J11:M12 H11:I11">
      <formula1>0</formula1>
      <formula2>0</formula2>
    </dataValidation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Nota Spese Euro</vt:lpstr>
      <vt:lpstr>Nota Spese Malesia</vt:lpstr>
      <vt:lpstr>'Nota Spese Euro'!Print_Area</vt:lpstr>
      <vt:lpstr>'Nota Spese Malesia'!Print_Area</vt:lpstr>
      <vt:lpstr>'Nota Spese Euro'!Print_Titles</vt:lpstr>
      <vt:lpstr>'Nota Spese Malesia'!Print_Titles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</cp:lastModifiedBy>
  <cp:revision>1</cp:revision>
  <cp:lastPrinted>2015-01-05T14:46:43Z</cp:lastPrinted>
  <dcterms:created xsi:type="dcterms:W3CDTF">2007-03-06T14:42:56Z</dcterms:created>
  <dcterms:modified xsi:type="dcterms:W3CDTF">2015-01-05T14:56:37Z</dcterms:modified>
</cp:coreProperties>
</file>