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1"/>
  </bookViews>
  <sheets>
    <sheet name="Nota Spese EURO" sheetId="4" r:id="rId1"/>
    <sheet name="Nota Spese EGP" sheetId="5" r:id="rId2"/>
    <sheet name="Nota Spese TRY" sheetId="6" r:id="rId3"/>
    <sheet name="Nota Spese CFH" sheetId="7" r:id="rId4"/>
    <sheet name="Nota Spese MAD" sheetId="8" r:id="rId5"/>
    <sheet name="Nota Spese OMR" sheetId="9" r:id="rId6"/>
    <sheet name="Nota Spese SAR" sheetId="10" r:id="rId7"/>
  </sheets>
  <calcPr calcId="125725" concurrentCalc="0"/>
</workbook>
</file>

<file path=xl/calcChain.xml><?xml version="1.0" encoding="utf-8"?>
<calcChain xmlns="http://schemas.openxmlformats.org/spreadsheetml/2006/main">
  <c r="R3" i="5"/>
  <c r="R1"/>
  <c r="R5"/>
  <c r="R3" i="10"/>
  <c r="R2"/>
  <c r="R1"/>
  <c r="R5"/>
  <c r="P18"/>
  <c r="H18"/>
  <c r="N18"/>
  <c r="P17"/>
  <c r="H17"/>
  <c r="N17"/>
  <c r="P16"/>
  <c r="H16"/>
  <c r="N16"/>
  <c r="P15"/>
  <c r="H15"/>
  <c r="N15"/>
  <c r="P14"/>
  <c r="H14"/>
  <c r="N14"/>
  <c r="P13"/>
  <c r="H13"/>
  <c r="N13"/>
  <c r="P12"/>
  <c r="H12"/>
  <c r="N12"/>
  <c r="H11"/>
  <c r="O7"/>
  <c r="P3"/>
  <c r="M7"/>
  <c r="L7"/>
  <c r="K7"/>
  <c r="J7"/>
  <c r="I7"/>
  <c r="G7"/>
  <c r="R1" i="9"/>
  <c r="R3"/>
  <c r="R5"/>
  <c r="P16"/>
  <c r="H16"/>
  <c r="N16"/>
  <c r="P15"/>
  <c r="N15"/>
  <c r="H15"/>
  <c r="P14"/>
  <c r="H14"/>
  <c r="N14"/>
  <c r="P13"/>
  <c r="H13"/>
  <c r="N13"/>
  <c r="P12"/>
  <c r="H12"/>
  <c r="N12"/>
  <c r="H11"/>
  <c r="N11"/>
  <c r="P18"/>
  <c r="H18"/>
  <c r="N18"/>
  <c r="P17"/>
  <c r="H17"/>
  <c r="N17"/>
  <c r="O7"/>
  <c r="P3"/>
  <c r="M7"/>
  <c r="L7"/>
  <c r="K7"/>
  <c r="J7"/>
  <c r="I7"/>
  <c r="G7"/>
  <c r="R3" i="8"/>
  <c r="R1"/>
  <c r="R5"/>
  <c r="P19"/>
  <c r="H19"/>
  <c r="N19"/>
  <c r="P18"/>
  <c r="H18"/>
  <c r="N18"/>
  <c r="P17"/>
  <c r="H17"/>
  <c r="N17"/>
  <c r="P16"/>
  <c r="H16"/>
  <c r="N16"/>
  <c r="P15"/>
  <c r="H15"/>
  <c r="N15"/>
  <c r="P14"/>
  <c r="H14"/>
  <c r="N14"/>
  <c r="P13"/>
  <c r="H13"/>
  <c r="N13"/>
  <c r="P12"/>
  <c r="H12"/>
  <c r="N12"/>
  <c r="H11"/>
  <c r="N11"/>
  <c r="P20"/>
  <c r="H20"/>
  <c r="N20"/>
  <c r="H7"/>
  <c r="O7"/>
  <c r="P3"/>
  <c r="M7"/>
  <c r="L7"/>
  <c r="K7"/>
  <c r="J7"/>
  <c r="I7"/>
  <c r="G7"/>
  <c r="R3" i="7"/>
  <c r="R1"/>
  <c r="R5"/>
  <c r="P15"/>
  <c r="N15"/>
  <c r="H15"/>
  <c r="P14"/>
  <c r="H14"/>
  <c r="N14"/>
  <c r="P13"/>
  <c r="H13"/>
  <c r="N13"/>
  <c r="P12"/>
  <c r="H12"/>
  <c r="N12"/>
  <c r="H11"/>
  <c r="N11"/>
  <c r="P18"/>
  <c r="H18"/>
  <c r="N18"/>
  <c r="P17"/>
  <c r="H17"/>
  <c r="N17"/>
  <c r="P16"/>
  <c r="N16"/>
  <c r="H16"/>
  <c r="O7"/>
  <c r="P3"/>
  <c r="M7"/>
  <c r="L7"/>
  <c r="K7"/>
  <c r="J7"/>
  <c r="I7"/>
  <c r="G7"/>
  <c r="R1" i="6"/>
  <c r="R5"/>
  <c r="P18"/>
  <c r="H18"/>
  <c r="N18"/>
  <c r="P17"/>
  <c r="H17"/>
  <c r="N17"/>
  <c r="P16"/>
  <c r="N16"/>
  <c r="H16"/>
  <c r="P15"/>
  <c r="H15"/>
  <c r="N15"/>
  <c r="P14"/>
  <c r="H14"/>
  <c r="N14"/>
  <c r="P13"/>
  <c r="H13"/>
  <c r="N13"/>
  <c r="H12"/>
  <c r="N12"/>
  <c r="H11"/>
  <c r="N11"/>
  <c r="O7"/>
  <c r="P3"/>
  <c r="M7"/>
  <c r="L7"/>
  <c r="K7"/>
  <c r="J7"/>
  <c r="I7"/>
  <c r="G7"/>
  <c r="H7" i="10"/>
  <c r="P1"/>
  <c r="P5"/>
  <c r="N11"/>
  <c r="N7"/>
  <c r="N7" i="9"/>
  <c r="H7"/>
  <c r="P7"/>
  <c r="P1"/>
  <c r="M1"/>
  <c r="P1" i="8"/>
  <c r="P5"/>
  <c r="N7"/>
  <c r="P7"/>
  <c r="N7" i="7"/>
  <c r="H7"/>
  <c r="P1"/>
  <c r="N7" i="6"/>
  <c r="H7"/>
  <c r="P1"/>
  <c r="M1" i="10"/>
  <c r="P7"/>
  <c r="P5" i="9"/>
  <c r="M1" i="8"/>
  <c r="M1" i="7"/>
  <c r="P5"/>
  <c r="P7"/>
  <c r="M1" i="6"/>
  <c r="P5"/>
  <c r="P7"/>
  <c r="P17" i="5"/>
  <c r="H17"/>
  <c r="N17"/>
  <c r="P16"/>
  <c r="H16"/>
  <c r="N16"/>
  <c r="P15"/>
  <c r="N15"/>
  <c r="H15"/>
  <c r="P14"/>
  <c r="H14"/>
  <c r="N14"/>
  <c r="P13"/>
  <c r="H13"/>
  <c r="N13"/>
  <c r="P12"/>
  <c r="H12"/>
  <c r="N12"/>
  <c r="H11"/>
  <c r="N11"/>
  <c r="O7"/>
  <c r="P3"/>
  <c r="M7"/>
  <c r="L7"/>
  <c r="K7"/>
  <c r="J7"/>
  <c r="I7"/>
  <c r="H7"/>
  <c r="G7"/>
  <c r="N61" i="4"/>
  <c r="N60"/>
  <c r="N59"/>
  <c r="N58"/>
  <c r="N57"/>
  <c r="N56"/>
  <c r="N55"/>
  <c r="N54"/>
  <c r="N53"/>
  <c r="P52"/>
  <c r="H52"/>
  <c r="N52"/>
  <c r="P51"/>
  <c r="H51"/>
  <c r="N51"/>
  <c r="P50"/>
  <c r="H50"/>
  <c r="N50"/>
  <c r="P1" i="5"/>
  <c r="P5"/>
  <c r="N7"/>
  <c r="P7"/>
  <c r="H11" i="4"/>
  <c r="H12"/>
  <c r="H13"/>
  <c r="H14"/>
  <c r="H15"/>
  <c r="H16"/>
  <c r="H17"/>
  <c r="N17"/>
  <c r="H18"/>
  <c r="H19"/>
  <c r="N19"/>
  <c r="H20"/>
  <c r="N20"/>
  <c r="H21"/>
  <c r="N21"/>
  <c r="H22"/>
  <c r="H23"/>
  <c r="N23"/>
  <c r="H24"/>
  <c r="N24"/>
  <c r="H25"/>
  <c r="N25"/>
  <c r="H26"/>
  <c r="H27"/>
  <c r="N27"/>
  <c r="H28"/>
  <c r="N28"/>
  <c r="H29"/>
  <c r="N29"/>
  <c r="H30"/>
  <c r="H31"/>
  <c r="N31"/>
  <c r="H32"/>
  <c r="N32"/>
  <c r="H33"/>
  <c r="N33"/>
  <c r="H34"/>
  <c r="H35"/>
  <c r="N35"/>
  <c r="H36"/>
  <c r="N36"/>
  <c r="H37"/>
  <c r="N37"/>
  <c r="H38"/>
  <c r="H39"/>
  <c r="N39"/>
  <c r="H40"/>
  <c r="N40"/>
  <c r="H41"/>
  <c r="N41"/>
  <c r="H42"/>
  <c r="H43"/>
  <c r="N43"/>
  <c r="H44"/>
  <c r="N44"/>
  <c r="H45"/>
  <c r="N45"/>
  <c r="H46"/>
  <c r="H47"/>
  <c r="N47"/>
  <c r="H48"/>
  <c r="N48"/>
  <c r="H49"/>
  <c r="N49"/>
  <c r="I7"/>
  <c r="J7"/>
  <c r="K7"/>
  <c r="L7"/>
  <c r="M7"/>
  <c r="N11"/>
  <c r="N12"/>
  <c r="N13"/>
  <c r="N14"/>
  <c r="N15"/>
  <c r="N18"/>
  <c r="N22"/>
  <c r="N26"/>
  <c r="N30"/>
  <c r="N34"/>
  <c r="N38"/>
  <c r="N42"/>
  <c r="N46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O7"/>
  <c r="P3"/>
  <c r="G7"/>
  <c r="M1" i="5"/>
  <c r="N7" i="4"/>
  <c r="H7"/>
  <c r="P1"/>
  <c r="P7"/>
  <c r="M1"/>
  <c r="P5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<sst xmlns="http://schemas.openxmlformats.org/spreadsheetml/2006/main" count="620" uniqueCount="122">
  <si>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</si>
  <si>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</si>
  <si>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</si>
  <si>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</si>
  <si>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</si>
  <si>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</si>
  <si>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</si>
  <si>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</si>
  <si>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</si>
  <si>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Consumo autovettura -</t>
  </si>
  <si>
    <t>TOTALI DEL MESE</t>
  </si>
  <si>
    <t>DATA</t>
  </si>
  <si>
    <t>COMMESSA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</si>
  <si>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</si>
  <si>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</si>
  <si>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</si>
  <si>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</si>
  <si>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</si>
  <si>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</si>
  <si>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</si>
  <si>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</si>
  <si>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</si>
  <si>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</si>
  <si>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</si>
  <si>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</si>
  <si>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</si>
  <si>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</si>
  <si>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ESTERO</t>
  </si>
  <si>
    <t>Check</t>
  </si>
  <si>
    <t>Valuta</t>
  </si>
  <si>
    <t>Paese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</si>
  <si>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</si>
  <si>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</si>
  <si>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</si>
  <si>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</si>
  <si>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</si>
  <si>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</si>
  <si>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</si>
  <si>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</si>
  <si>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EMAD SHEHATA</t>
  </si>
  <si>
    <t>NO</t>
  </si>
  <si>
    <t>€</t>
  </si>
  <si>
    <t>GARA RIYADH</t>
  </si>
  <si>
    <t>Visto</t>
  </si>
  <si>
    <t>Italia</t>
  </si>
  <si>
    <t>DEMO/POC MAROCCO</t>
  </si>
  <si>
    <t>Caffè</t>
  </si>
  <si>
    <t>Pranzo</t>
  </si>
  <si>
    <t>Taxi</t>
  </si>
  <si>
    <t>MXP EXPRESS</t>
  </si>
  <si>
    <t>Tax Emad + 5 ospiti</t>
  </si>
  <si>
    <t>Prelievo contanti</t>
  </si>
  <si>
    <t>Cena Emad + 5 ospiti</t>
  </si>
  <si>
    <t>CLIENTI SAUDITI</t>
  </si>
  <si>
    <t>Taxi Emad+ Walter</t>
  </si>
  <si>
    <t>Cena Emad+ 5 Sauditi</t>
  </si>
  <si>
    <t>Pranzo Emad+ 5 Sauditi</t>
  </si>
  <si>
    <t>Taxi Emad+  Sauditi</t>
  </si>
  <si>
    <t>Cena Emad+  Sauditi</t>
  </si>
  <si>
    <t>Colazione Emad+  Sauditi</t>
  </si>
  <si>
    <t>Pranzo Emad+  Sauditi</t>
  </si>
  <si>
    <t>Thè Emad+  Sauditi</t>
  </si>
  <si>
    <t>Parcheggio Emad+  Sauditi</t>
  </si>
  <si>
    <t>Noleggio Mini-Van Emad+  Sauditi</t>
  </si>
  <si>
    <t>Massaggio Sauditi</t>
  </si>
  <si>
    <t>Colazione Emad</t>
  </si>
  <si>
    <t>Taxi Emad</t>
  </si>
  <si>
    <t>Cena Emad + 6 ospiti Sauditi</t>
  </si>
  <si>
    <t>VISITA ZURIGO</t>
  </si>
  <si>
    <t>Metro</t>
  </si>
  <si>
    <t>Ritiro contanti</t>
  </si>
  <si>
    <t>Taxi Emad+ Daniel Martinez</t>
  </si>
  <si>
    <t>Cena Emad+ Daniel Martinez</t>
  </si>
  <si>
    <t>DEMO OMAN</t>
  </si>
  <si>
    <t>Pranzo Emad</t>
  </si>
  <si>
    <t>VISITA TRD</t>
  </si>
  <si>
    <t>Caffè Emad</t>
  </si>
  <si>
    <t>Cappuccino Emad</t>
  </si>
  <si>
    <t>11_01</t>
  </si>
  <si>
    <t>(importi in Valuta EURO)</t>
  </si>
  <si>
    <t>TRAINING MARTINEZ</t>
  </si>
  <si>
    <t xml:space="preserve">                                              </t>
  </si>
  <si>
    <t>EGITTO</t>
  </si>
  <si>
    <t>Visto Emad</t>
  </si>
  <si>
    <t>Taxi Emad andata e ritorno</t>
  </si>
  <si>
    <t>Caffe Emad</t>
  </si>
  <si>
    <t>Extra Hotel Emad</t>
  </si>
  <si>
    <t>(importi in Valuta EGP)</t>
  </si>
  <si>
    <t>11_02</t>
  </si>
  <si>
    <t>EGP</t>
  </si>
  <si>
    <t>11_03</t>
  </si>
  <si>
    <t>(importi in Valuta TRY)</t>
  </si>
  <si>
    <t>Colazione</t>
  </si>
  <si>
    <t>INCONTRO SVIZZERA</t>
  </si>
  <si>
    <t>CHF</t>
  </si>
  <si>
    <t>Parcheggio ( no ricevuto non è prevista a Zurigo)</t>
  </si>
  <si>
    <t>Svizzera</t>
  </si>
  <si>
    <t>Caffè Emad + Marco</t>
  </si>
  <si>
    <t>19/11/2014</t>
  </si>
  <si>
    <t>(importi in Valuta CFH)</t>
  </si>
  <si>
    <t>11_04</t>
  </si>
  <si>
    <t>Restituzione contanti</t>
  </si>
  <si>
    <t>Demo Marocco</t>
  </si>
  <si>
    <t>MAD</t>
  </si>
  <si>
    <t>Prelievo Contanti</t>
  </si>
  <si>
    <t>Marocco</t>
  </si>
  <si>
    <t>Taxi Emad+ Sergio</t>
  </si>
  <si>
    <t>Cena Emad+ Sergio</t>
  </si>
  <si>
    <t>Restituzione Contanti</t>
  </si>
  <si>
    <t>11_05</t>
  </si>
  <si>
    <t>(importi in Valuta MAD)</t>
  </si>
  <si>
    <t>OMR</t>
  </si>
  <si>
    <t>Oman</t>
  </si>
  <si>
    <t>Visto Walter</t>
  </si>
  <si>
    <t>(importi in Valuta OMR)</t>
  </si>
  <si>
    <t>11_06</t>
  </si>
  <si>
    <t>GARA SAUDI</t>
  </si>
  <si>
    <t>SAR</t>
  </si>
  <si>
    <t>Saudi</t>
  </si>
  <si>
    <t>Cena Emad</t>
  </si>
  <si>
    <t>(importi in Valuta SAR)</t>
  </si>
  <si>
    <t>11_07</t>
  </si>
</sst>
</file>

<file path=xl/styles.xml><?xml version="1.0" encoding="utf-8"?>
<styleSheet xmlns="http://schemas.openxmlformats.org/spreadsheetml/2006/main">
  <numFmts count="13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00\ "/>
    <numFmt numFmtId="169" formatCode="dd/mm/yy;@"/>
    <numFmt numFmtId="170" formatCode="_-* #,##0.00_-;\-* #,##0.00_-;_-* \-??_-;_-@_-"/>
    <numFmt numFmtId="171" formatCode="#,##0.00_ ;[Red]\-#,##0.00\ "/>
    <numFmt numFmtId="172" formatCode="[$-410]d\-mmm\-yy;@"/>
    <numFmt numFmtId="173" formatCode="#,##0.00_ ;\-#,##0.00\ "/>
    <numFmt numFmtId="174" formatCode="&quot;€&quot;\ #,##0.00"/>
    <numFmt numFmtId="175" formatCode="_-[$CHF]\ * #,##0.00_-;\-[$CHF]\ * #,##0.00_-;_-[$CHF]\ * &quot;-&quot;??_-;_-@_-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rgb="FFFF0000"/>
      <name val="Gulim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8" fontId="1" fillId="6" borderId="11" xfId="0" applyNumberFormat="1" applyFont="1" applyFill="1" applyBorder="1" applyAlignment="1" applyProtection="1">
      <alignment horizontal="center" vertical="center"/>
    </xf>
    <xf numFmtId="38" fontId="1" fillId="0" borderId="14" xfId="0" applyNumberFormat="1" applyFont="1" applyBorder="1" applyAlignment="1" applyProtection="1">
      <alignment horizontal="center" vertical="center"/>
      <protection locked="0"/>
    </xf>
    <xf numFmtId="170" fontId="1" fillId="0" borderId="15" xfId="0" applyNumberFormat="1" applyFont="1" applyBorder="1" applyAlignment="1" applyProtection="1">
      <alignment horizontal="right" vertical="center"/>
    </xf>
    <xf numFmtId="170" fontId="1" fillId="0" borderId="16" xfId="0" applyNumberFormat="1" applyFont="1" applyBorder="1" applyAlignment="1" applyProtection="1">
      <alignment horizontal="right" vertical="center"/>
      <protection locked="0"/>
    </xf>
    <xf numFmtId="170" fontId="1" fillId="0" borderId="12" xfId="0" applyNumberFormat="1" applyFont="1" applyBorder="1" applyAlignment="1" applyProtection="1">
      <alignment horizontal="right" vertical="center"/>
      <protection locked="0"/>
    </xf>
    <xf numFmtId="170" fontId="1" fillId="0" borderId="17" xfId="0" applyNumberFormat="1" applyFont="1" applyBorder="1" applyAlignment="1" applyProtection="1">
      <alignment horizontal="right" vertical="center"/>
      <protection locked="0"/>
    </xf>
    <xf numFmtId="170" fontId="1" fillId="0" borderId="19" xfId="0" applyNumberFormat="1" applyFont="1" applyBorder="1" applyAlignment="1" applyProtection="1">
      <alignment horizontal="right" vertical="center"/>
      <protection locked="0"/>
    </xf>
    <xf numFmtId="170" fontId="1" fillId="0" borderId="20" xfId="0" applyNumberFormat="1" applyFont="1" applyBorder="1" applyAlignment="1" applyProtection="1">
      <alignment horizontal="right" vertical="center"/>
      <protection locked="0"/>
    </xf>
    <xf numFmtId="164" fontId="1" fillId="3" borderId="21" xfId="1" applyFont="1" applyFill="1" applyBorder="1" applyAlignment="1" applyProtection="1">
      <alignment horizontal="right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</xf>
    <xf numFmtId="168" fontId="1" fillId="6" borderId="23" xfId="0" applyNumberFormat="1" applyFont="1" applyFill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69" fontId="1" fillId="0" borderId="18" xfId="0" applyNumberFormat="1" applyFont="1" applyBorder="1" applyAlignment="1" applyProtection="1">
      <alignment horizontal="center" vertical="center"/>
      <protection locked="0"/>
    </xf>
    <xf numFmtId="170" fontId="1" fillId="0" borderId="24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8" xfId="0" applyNumberFormat="1" applyFont="1" applyBorder="1" applyAlignment="1" applyProtection="1">
      <alignment horizontal="center" vertical="center" wrapText="1"/>
    </xf>
    <xf numFmtId="0" fontId="6" fillId="8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170" fontId="1" fillId="0" borderId="38" xfId="0" applyNumberFormat="1" applyFont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horizontal="right" vertical="center" wrapText="1"/>
    </xf>
    <xf numFmtId="0" fontId="2" fillId="0" borderId="44" xfId="0" applyFont="1" applyBorder="1" applyAlignment="1" applyProtection="1">
      <alignment vertical="center"/>
    </xf>
    <xf numFmtId="0" fontId="1" fillId="8" borderId="4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5" xfId="0" applyNumberFormat="1" applyFont="1" applyFill="1" applyBorder="1" applyAlignment="1" applyProtection="1">
      <alignment horizontal="right" vertical="center"/>
    </xf>
    <xf numFmtId="168" fontId="1" fillId="8" borderId="0" xfId="0" applyNumberFormat="1" applyFont="1" applyFill="1" applyBorder="1" applyAlignment="1" applyProtection="1">
      <alignment horizontal="center" vertical="center"/>
    </xf>
    <xf numFmtId="169" fontId="1" fillId="8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0" xfId="0" applyNumberFormat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vertical="center"/>
      <protection locked="0"/>
    </xf>
    <xf numFmtId="38" fontId="1" fillId="8" borderId="0" xfId="0" applyNumberFormat="1" applyFont="1" applyFill="1" applyBorder="1" applyAlignment="1" applyProtection="1">
      <alignment horizontal="center" vertical="center"/>
      <protection locked="0"/>
    </xf>
    <xf numFmtId="170" fontId="1" fillId="8" borderId="0" xfId="0" applyNumberFormat="1" applyFont="1" applyFill="1" applyBorder="1" applyAlignment="1" applyProtection="1">
      <alignment horizontal="right" vertical="center"/>
    </xf>
    <xf numFmtId="170" fontId="1" fillId="8" borderId="0" xfId="0" applyNumberFormat="1" applyFont="1" applyFill="1" applyBorder="1" applyAlignment="1" applyProtection="1">
      <alignment horizontal="right" vertical="center"/>
      <protection locked="0"/>
    </xf>
    <xf numFmtId="164" fontId="1" fillId="8" borderId="0" xfId="1" applyFont="1" applyFill="1" applyBorder="1" applyAlignment="1" applyProtection="1">
      <alignment horizontal="right" vertical="center"/>
    </xf>
    <xf numFmtId="4" fontId="1" fillId="8" borderId="0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vertical="center"/>
    </xf>
    <xf numFmtId="38" fontId="1" fillId="0" borderId="47" xfId="0" applyNumberFormat="1" applyFont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 wrapText="1"/>
    </xf>
    <xf numFmtId="4" fontId="1" fillId="2" borderId="51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8" xfId="0" applyNumberFormat="1" applyFont="1" applyFill="1" applyBorder="1" applyAlignment="1" applyProtection="1">
      <alignment horizontal="center" vertical="center"/>
    </xf>
    <xf numFmtId="40" fontId="1" fillId="0" borderId="0" xfId="0" applyNumberFormat="1" applyFont="1" applyAlignment="1" applyProtection="1">
      <alignment vertical="center"/>
    </xf>
    <xf numFmtId="171" fontId="1" fillId="0" borderId="0" xfId="0" applyNumberFormat="1" applyFont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43" fontId="11" fillId="5" borderId="7" xfId="0" applyNumberFormat="1" applyFont="1" applyFill="1" applyBorder="1" applyAlignment="1" applyProtection="1">
      <alignment vertical="center"/>
    </xf>
    <xf numFmtId="172" fontId="1" fillId="0" borderId="18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0" fontId="2" fillId="0" borderId="44" xfId="0" applyNumberFormat="1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169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173" fontId="1" fillId="3" borderId="21" xfId="1" applyNumberFormat="1" applyFont="1" applyFill="1" applyBorder="1" applyAlignment="1" applyProtection="1">
      <alignment horizontal="right" vertical="center"/>
    </xf>
    <xf numFmtId="174" fontId="2" fillId="0" borderId="0" xfId="0" applyNumberFormat="1" applyFont="1" applyAlignment="1" applyProtection="1">
      <alignment vertical="center"/>
    </xf>
    <xf numFmtId="175" fontId="1" fillId="3" borderId="21" xfId="1" applyNumberFormat="1" applyFont="1" applyFill="1" applyBorder="1" applyAlignment="1" applyProtection="1">
      <alignment horizontal="right" vertical="center"/>
    </xf>
    <xf numFmtId="16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38" fontId="11" fillId="0" borderId="14" xfId="0" applyNumberFormat="1" applyFont="1" applyBorder="1" applyAlignment="1" applyProtection="1">
      <alignment horizontal="center" vertical="center"/>
      <protection locked="0"/>
    </xf>
    <xf numFmtId="170" fontId="11" fillId="0" borderId="15" xfId="0" applyNumberFormat="1" applyFont="1" applyBorder="1" applyAlignment="1" applyProtection="1">
      <alignment horizontal="right" vertical="center"/>
    </xf>
    <xf numFmtId="170" fontId="11" fillId="0" borderId="16" xfId="0" applyNumberFormat="1" applyFont="1" applyBorder="1" applyAlignment="1" applyProtection="1">
      <alignment horizontal="right" vertical="center"/>
      <protection locked="0"/>
    </xf>
    <xf numFmtId="170" fontId="11" fillId="0" borderId="12" xfId="0" applyNumberFormat="1" applyFont="1" applyBorder="1" applyAlignment="1" applyProtection="1">
      <alignment horizontal="right" vertical="center"/>
      <protection locked="0"/>
    </xf>
    <xf numFmtId="170" fontId="11" fillId="0" borderId="38" xfId="0" applyNumberFormat="1" applyFont="1" applyBorder="1" applyAlignment="1" applyProtection="1">
      <alignment horizontal="right" vertical="center"/>
      <protection locked="0"/>
    </xf>
    <xf numFmtId="170" fontId="11" fillId="0" borderId="19" xfId="0" applyNumberFormat="1" applyFont="1" applyBorder="1" applyAlignment="1" applyProtection="1">
      <alignment horizontal="right" vertical="center"/>
      <protection locked="0"/>
    </xf>
    <xf numFmtId="170" fontId="11" fillId="0" borderId="20" xfId="0" applyNumberFormat="1" applyFont="1" applyBorder="1" applyAlignment="1" applyProtection="1">
      <alignment horizontal="right" vertical="center"/>
      <protection locked="0"/>
    </xf>
    <xf numFmtId="175" fontId="11" fillId="3" borderId="21" xfId="1" applyNumberFormat="1" applyFont="1" applyFill="1" applyBorder="1" applyAlignment="1" applyProtection="1">
      <alignment horizontal="right" vertical="center"/>
    </xf>
    <xf numFmtId="4" fontId="11" fillId="4" borderId="21" xfId="0" applyNumberFormat="1" applyFont="1" applyFill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44" xfId="0" applyFont="1" applyBorder="1" applyAlignment="1" applyProtection="1">
      <alignment vertical="center"/>
    </xf>
    <xf numFmtId="169" fontId="11" fillId="0" borderId="12" xfId="0" applyNumberFormat="1" applyFont="1" applyBorder="1" applyAlignment="1" applyProtection="1">
      <alignment horizontal="center" vertical="center"/>
      <protection locked="0"/>
    </xf>
    <xf numFmtId="173" fontId="11" fillId="3" borderId="21" xfId="1" applyNumberFormat="1" applyFont="1" applyFill="1" applyBorder="1" applyAlignment="1" applyProtection="1">
      <alignment horizontal="right" vertical="center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horizontal="left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 textRotation="180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5" borderId="27" xfId="0" applyNumberFormat="1" applyFont="1" applyFill="1" applyBorder="1" applyAlignment="1" applyProtection="1">
      <alignment horizontal="center" vertical="center"/>
    </xf>
    <xf numFmtId="0" fontId="1" fillId="9" borderId="53" xfId="0" applyNumberFormat="1" applyFont="1" applyFill="1" applyBorder="1" applyAlignment="1" applyProtection="1">
      <alignment horizontal="center" vertical="center"/>
    </xf>
    <xf numFmtId="0" fontId="1" fillId="9" borderId="54" xfId="0" applyNumberFormat="1" applyFont="1" applyFill="1" applyBorder="1" applyAlignment="1" applyProtection="1">
      <alignment horizontal="center" vertical="center"/>
    </xf>
    <xf numFmtId="0" fontId="1" fillId="9" borderId="55" xfId="0" applyNumberFormat="1" applyFont="1" applyFill="1" applyBorder="1" applyAlignment="1" applyProtection="1">
      <alignment horizontal="center" vertical="center"/>
    </xf>
    <xf numFmtId="38" fontId="1" fillId="2" borderId="32" xfId="0" applyNumberFormat="1" applyFont="1" applyFill="1" applyBorder="1" applyAlignment="1" applyProtection="1">
      <alignment horizontal="center" vertical="center"/>
    </xf>
    <xf numFmtId="38" fontId="1" fillId="2" borderId="33" xfId="0" applyNumberFormat="1" applyFont="1" applyFill="1" applyBorder="1" applyAlignment="1" applyProtection="1">
      <alignment horizontal="center" vertical="center"/>
    </xf>
    <xf numFmtId="0" fontId="1" fillId="6" borderId="8" xfId="0" applyNumberFormat="1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0" fontId="2" fillId="7" borderId="51" xfId="0" applyFont="1" applyFill="1" applyBorder="1" applyAlignment="1" applyProtection="1">
      <alignment horizontal="center" vertical="center" wrapText="1"/>
    </xf>
    <xf numFmtId="0" fontId="2" fillId="7" borderId="51" xfId="0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4" fontId="1" fillId="0" borderId="25" xfId="0" applyNumberFormat="1" applyFont="1" applyBorder="1" applyAlignment="1" applyProtection="1">
      <alignment horizontal="center" vertical="center" wrapText="1"/>
    </xf>
    <xf numFmtId="49" fontId="2" fillId="4" borderId="26" xfId="0" applyNumberFormat="1" applyFont="1" applyFill="1" applyBorder="1" applyAlignment="1" applyProtection="1">
      <alignment horizontal="left" vertical="center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</cellXfs>
  <cellStyles count="2">
    <cellStyle name="Euro" xfId="1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view="pageBreakPreview" topLeftCell="A4" zoomScale="50" zoomScaleSheetLayoutView="50" workbookViewId="0">
      <selection activeCell="A55" sqref="A55:A61"/>
    </sheetView>
  </sheetViews>
  <sheetFormatPr defaultRowHeight="18.75"/>
  <cols>
    <col min="1" max="1" width="6.7109375" style="1" customWidth="1"/>
    <col min="2" max="2" width="24.42578125" style="2" customWidth="1"/>
    <col min="3" max="3" width="32.5703125" style="2" bestFit="1" customWidth="1"/>
    <col min="4" max="4" width="53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40" t="s">
        <v>0</v>
      </c>
      <c r="C1" s="140"/>
      <c r="D1" s="141" t="s">
        <v>39</v>
      </c>
      <c r="E1" s="141"/>
      <c r="F1" s="38">
        <v>41944</v>
      </c>
      <c r="G1" s="37" t="s">
        <v>78</v>
      </c>
      <c r="L1" s="7" t="s">
        <v>28</v>
      </c>
      <c r="M1" s="3">
        <f>+P1-N7</f>
        <v>0</v>
      </c>
      <c r="N1" s="5" t="s">
        <v>1</v>
      </c>
      <c r="O1" s="6"/>
      <c r="P1" s="40">
        <f>SUM(H7:M7)</f>
        <v>3073.7999999999997</v>
      </c>
      <c r="Q1" s="3" t="s">
        <v>26</v>
      </c>
      <c r="R1" s="71"/>
    </row>
    <row r="2" spans="1:18" s="7" customFormat="1" ht="57.75" customHeight="1">
      <c r="A2" s="4"/>
      <c r="B2" s="142" t="s">
        <v>2</v>
      </c>
      <c r="C2" s="142"/>
      <c r="D2" s="141"/>
      <c r="E2" s="141"/>
      <c r="F2" s="8"/>
      <c r="G2" s="8"/>
      <c r="N2" s="9" t="s">
        <v>3</v>
      </c>
      <c r="O2" s="10"/>
      <c r="P2" s="11"/>
      <c r="Q2" s="3" t="s">
        <v>25</v>
      </c>
    </row>
    <row r="3" spans="1:18" s="7" customFormat="1" ht="35.25" customHeight="1">
      <c r="A3" s="4"/>
      <c r="B3" s="142" t="s">
        <v>24</v>
      </c>
      <c r="C3" s="142"/>
      <c r="D3" s="141" t="s">
        <v>40</v>
      </c>
      <c r="E3" s="141"/>
      <c r="N3" s="9" t="s">
        <v>4</v>
      </c>
      <c r="O3" s="10"/>
      <c r="P3" s="45">
        <f>+O7</f>
        <v>3183.5</v>
      </c>
      <c r="Q3" s="12"/>
    </row>
    <row r="4" spans="1:18" s="7" customFormat="1" ht="35.25" customHeight="1" thickBot="1">
      <c r="A4" s="4"/>
      <c r="D4" s="13"/>
      <c r="E4" s="13"/>
      <c r="F4" s="9" t="s">
        <v>19</v>
      </c>
      <c r="G4" s="50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</row>
    <row r="5" spans="1:18" s="7" customFormat="1" ht="43.5" customHeight="1" thickTop="1" thickBot="1">
      <c r="A5" s="4"/>
      <c r="B5" s="18" t="s">
        <v>6</v>
      </c>
      <c r="C5" s="19"/>
      <c r="D5" s="42">
        <v>51</v>
      </c>
      <c r="E5" s="13"/>
      <c r="F5" s="9" t="s">
        <v>7</v>
      </c>
      <c r="G5" s="50">
        <v>1.1100000000000001</v>
      </c>
      <c r="N5" s="121" t="s">
        <v>8</v>
      </c>
      <c r="O5" s="121"/>
      <c r="P5" s="76">
        <f>P1-P2-P3-P4</f>
        <v>-109.70000000000027</v>
      </c>
      <c r="Q5" s="12"/>
      <c r="R5" s="72"/>
    </row>
    <row r="6" spans="1:18" s="7" customFormat="1" ht="43.5" customHeight="1" thickTop="1" thickBot="1">
      <c r="A6" s="4"/>
      <c r="B6" s="39" t="s">
        <v>79</v>
      </c>
      <c r="C6" s="39"/>
      <c r="D6" s="13"/>
      <c r="E6" s="13"/>
      <c r="F6" s="9" t="s">
        <v>9</v>
      </c>
      <c r="G6" s="69">
        <v>11.11</v>
      </c>
      <c r="Q6" s="12"/>
    </row>
    <row r="7" spans="1:18" s="7" customFormat="1" ht="27" customHeight="1" thickTop="1" thickBot="1">
      <c r="A7" s="122" t="s">
        <v>27</v>
      </c>
      <c r="B7" s="123"/>
      <c r="C7" s="124"/>
      <c r="D7" s="125" t="s">
        <v>10</v>
      </c>
      <c r="E7" s="126"/>
      <c r="F7" s="126"/>
      <c r="G7" s="70">
        <f t="shared" ref="G7:O7" si="0">SUM(G11:G61)</f>
        <v>0</v>
      </c>
      <c r="H7" s="68">
        <f t="shared" si="0"/>
        <v>0</v>
      </c>
      <c r="I7" s="52">
        <f t="shared" si="0"/>
        <v>4</v>
      </c>
      <c r="J7" s="52">
        <f t="shared" si="0"/>
        <v>221.1</v>
      </c>
      <c r="K7" s="52">
        <f t="shared" si="0"/>
        <v>342.6</v>
      </c>
      <c r="L7" s="52">
        <f t="shared" si="0"/>
        <v>2411</v>
      </c>
      <c r="M7" s="53">
        <f t="shared" si="0"/>
        <v>95.09999999999998</v>
      </c>
      <c r="N7" s="51">
        <f t="shared" si="0"/>
        <v>3073.7999999999997</v>
      </c>
      <c r="O7" s="54">
        <f t="shared" si="0"/>
        <v>3183.5</v>
      </c>
      <c r="P7" s="12">
        <f>+N7-SUM(H7:M7)</f>
        <v>0</v>
      </c>
    </row>
    <row r="8" spans="1:18" ht="36" customHeight="1" thickTop="1" thickBot="1">
      <c r="A8" s="127"/>
      <c r="B8" s="128" t="s">
        <v>11</v>
      </c>
      <c r="C8" s="128" t="s">
        <v>12</v>
      </c>
      <c r="D8" s="129" t="s">
        <v>23</v>
      </c>
      <c r="E8" s="128" t="s">
        <v>30</v>
      </c>
      <c r="F8" s="131" t="s">
        <v>29</v>
      </c>
      <c r="G8" s="132" t="s">
        <v>13</v>
      </c>
      <c r="H8" s="134" t="s">
        <v>14</v>
      </c>
      <c r="I8" s="135" t="s">
        <v>32</v>
      </c>
      <c r="J8" s="136" t="s">
        <v>34</v>
      </c>
      <c r="K8" s="136" t="s">
        <v>33</v>
      </c>
      <c r="L8" s="137" t="s">
        <v>20</v>
      </c>
      <c r="M8" s="138"/>
      <c r="N8" s="120" t="s">
        <v>15</v>
      </c>
      <c r="O8" s="139" t="s">
        <v>16</v>
      </c>
      <c r="P8" s="112" t="s">
        <v>17</v>
      </c>
      <c r="Q8" s="2"/>
      <c r="R8" s="113" t="s">
        <v>35</v>
      </c>
    </row>
    <row r="9" spans="1:18" ht="36" customHeight="1" thickTop="1" thickBot="1">
      <c r="A9" s="127"/>
      <c r="B9" s="128" t="s">
        <v>11</v>
      </c>
      <c r="C9" s="128"/>
      <c r="D9" s="130"/>
      <c r="E9" s="128"/>
      <c r="F9" s="131"/>
      <c r="G9" s="133"/>
      <c r="H9" s="134" t="s">
        <v>32</v>
      </c>
      <c r="I9" s="135" t="s">
        <v>32</v>
      </c>
      <c r="J9" s="135"/>
      <c r="K9" s="135" t="s">
        <v>31</v>
      </c>
      <c r="L9" s="116" t="s">
        <v>21</v>
      </c>
      <c r="M9" s="118" t="s">
        <v>22</v>
      </c>
      <c r="N9" s="120"/>
      <c r="O9" s="139"/>
      <c r="P9" s="112"/>
      <c r="Q9" s="2"/>
      <c r="R9" s="114"/>
    </row>
    <row r="10" spans="1:18" ht="37.5" customHeight="1" thickTop="1" thickBot="1">
      <c r="A10" s="127"/>
      <c r="B10" s="128"/>
      <c r="C10" s="128"/>
      <c r="D10" s="130"/>
      <c r="E10" s="128"/>
      <c r="F10" s="131"/>
      <c r="G10" s="67" t="s">
        <v>18</v>
      </c>
      <c r="H10" s="134"/>
      <c r="I10" s="135"/>
      <c r="J10" s="135"/>
      <c r="K10" s="135"/>
      <c r="L10" s="117"/>
      <c r="M10" s="119"/>
      <c r="N10" s="120"/>
      <c r="O10" s="139"/>
      <c r="P10" s="112"/>
      <c r="Q10" s="2"/>
      <c r="R10" s="115"/>
    </row>
    <row r="11" spans="1:18" ht="19.5" thickTop="1">
      <c r="A11" s="20">
        <v>1</v>
      </c>
      <c r="B11" s="34">
        <v>41940</v>
      </c>
      <c r="C11" s="74" t="s">
        <v>42</v>
      </c>
      <c r="D11" s="75" t="s">
        <v>43</v>
      </c>
      <c r="E11" s="73" t="s">
        <v>44</v>
      </c>
      <c r="F11" s="73" t="s">
        <v>41</v>
      </c>
      <c r="G11" s="66"/>
      <c r="H11" s="22">
        <f>IF($D$3="si",($G$5/$G$6*G11),IF($D$3="no",G11*$G$4,0))</f>
        <v>0</v>
      </c>
      <c r="I11" s="23"/>
      <c r="J11" s="24"/>
      <c r="K11" s="46">
        <v>194.4</v>
      </c>
      <c r="L11" s="46"/>
      <c r="M11" s="27"/>
      <c r="N11" s="28">
        <f>SUM(H11:M11)</f>
        <v>194.4</v>
      </c>
      <c r="O11" s="29">
        <v>194.4</v>
      </c>
      <c r="P11" s="30"/>
      <c r="Q11" s="2"/>
      <c r="R11" s="47"/>
    </row>
    <row r="12" spans="1:18">
      <c r="A12" s="20">
        <v>2</v>
      </c>
      <c r="B12" s="34">
        <v>41946</v>
      </c>
      <c r="C12" s="74" t="s">
        <v>45</v>
      </c>
      <c r="D12" s="75" t="s">
        <v>46</v>
      </c>
      <c r="E12" s="73" t="s">
        <v>44</v>
      </c>
      <c r="F12" s="73" t="s">
        <v>41</v>
      </c>
      <c r="G12" s="66"/>
      <c r="H12" s="22">
        <f>IF($D$3="si",($G$5/$G$6*G12),IF($D$3="no",G12*$G$4,0))</f>
        <v>0</v>
      </c>
      <c r="I12" s="23"/>
      <c r="J12" s="24"/>
      <c r="K12" s="46"/>
      <c r="L12" s="46"/>
      <c r="M12" s="27">
        <v>1</v>
      </c>
      <c r="N12" s="28">
        <f>SUM(H12:M12)</f>
        <v>1</v>
      </c>
      <c r="O12" s="29"/>
      <c r="P12" s="30"/>
      <c r="Q12" s="2"/>
      <c r="R12" s="47"/>
    </row>
    <row r="13" spans="1:18">
      <c r="A13" s="20">
        <v>3</v>
      </c>
      <c r="B13" s="34">
        <v>41946</v>
      </c>
      <c r="C13" s="74" t="s">
        <v>45</v>
      </c>
      <c r="D13" s="75" t="s">
        <v>47</v>
      </c>
      <c r="E13" s="73" t="s">
        <v>44</v>
      </c>
      <c r="F13" s="73" t="s">
        <v>41</v>
      </c>
      <c r="G13" s="66"/>
      <c r="H13" s="22">
        <f t="shared" ref="H13:H39" si="1">IF($D$3="si",($G$5/$G$6*G13),IF($D$3="no",G13*$G$4,0))</f>
        <v>0</v>
      </c>
      <c r="I13" s="23"/>
      <c r="J13" s="24"/>
      <c r="K13" s="46"/>
      <c r="L13" s="46"/>
      <c r="M13" s="27">
        <v>3.4</v>
      </c>
      <c r="N13" s="28">
        <f t="shared" ref="N13:N26" si="2">SUM(H13:M13)</f>
        <v>3.4</v>
      </c>
      <c r="O13" s="29">
        <v>3.4</v>
      </c>
      <c r="P13" s="30" t="str">
        <f t="shared" ref="P13:P49" si="3">IF(F13="Milano","X","")</f>
        <v/>
      </c>
      <c r="Q13" s="2"/>
      <c r="R13" s="47"/>
    </row>
    <row r="14" spans="1:18">
      <c r="A14" s="20">
        <v>4</v>
      </c>
      <c r="B14" s="34">
        <v>41946</v>
      </c>
      <c r="C14" s="74" t="s">
        <v>45</v>
      </c>
      <c r="D14" s="75" t="s">
        <v>48</v>
      </c>
      <c r="E14" s="73" t="s">
        <v>44</v>
      </c>
      <c r="F14" s="73" t="s">
        <v>41</v>
      </c>
      <c r="G14" s="66"/>
      <c r="H14" s="22">
        <f t="shared" si="1"/>
        <v>0</v>
      </c>
      <c r="I14" s="23"/>
      <c r="J14" s="24">
        <v>8.6999999999999993</v>
      </c>
      <c r="K14" s="46"/>
      <c r="L14" s="46"/>
      <c r="M14" s="27"/>
      <c r="N14" s="28">
        <f t="shared" si="2"/>
        <v>8.6999999999999993</v>
      </c>
      <c r="O14" s="29"/>
      <c r="P14" s="30" t="str">
        <f t="shared" si="3"/>
        <v/>
      </c>
      <c r="Q14" s="2"/>
      <c r="R14" s="47"/>
    </row>
    <row r="15" spans="1:18">
      <c r="A15" s="20">
        <v>5</v>
      </c>
      <c r="B15" s="34">
        <v>41946</v>
      </c>
      <c r="C15" s="74" t="s">
        <v>45</v>
      </c>
      <c r="D15" s="75" t="s">
        <v>49</v>
      </c>
      <c r="E15" s="73" t="s">
        <v>44</v>
      </c>
      <c r="F15" s="73" t="s">
        <v>41</v>
      </c>
      <c r="G15" s="66"/>
      <c r="H15" s="22">
        <f t="shared" si="1"/>
        <v>0</v>
      </c>
      <c r="I15" s="23"/>
      <c r="J15" s="24">
        <v>12</v>
      </c>
      <c r="K15" s="46"/>
      <c r="L15" s="46"/>
      <c r="M15" s="27"/>
      <c r="N15" s="28">
        <f t="shared" si="2"/>
        <v>12</v>
      </c>
      <c r="O15" s="29">
        <v>12</v>
      </c>
      <c r="P15" s="30" t="str">
        <f t="shared" si="3"/>
        <v/>
      </c>
      <c r="Q15" s="2"/>
      <c r="R15" s="47"/>
    </row>
    <row r="16" spans="1:18">
      <c r="A16" s="20">
        <v>6</v>
      </c>
      <c r="B16" s="34">
        <v>41948</v>
      </c>
      <c r="C16" s="74" t="s">
        <v>45</v>
      </c>
      <c r="D16" s="75" t="s">
        <v>49</v>
      </c>
      <c r="E16" s="73" t="s">
        <v>44</v>
      </c>
      <c r="F16" s="73" t="s">
        <v>41</v>
      </c>
      <c r="G16" s="66"/>
      <c r="H16" s="22">
        <f t="shared" si="1"/>
        <v>0</v>
      </c>
      <c r="I16" s="23"/>
      <c r="J16" s="24">
        <v>12</v>
      </c>
      <c r="K16" s="46"/>
      <c r="L16" s="46"/>
      <c r="M16" s="27"/>
      <c r="N16" s="28">
        <v>12</v>
      </c>
      <c r="O16" s="29">
        <v>12</v>
      </c>
      <c r="P16" s="30" t="str">
        <f t="shared" si="3"/>
        <v/>
      </c>
      <c r="Q16" s="2"/>
      <c r="R16" s="47"/>
    </row>
    <row r="17" spans="1:18">
      <c r="A17" s="20">
        <v>7</v>
      </c>
      <c r="B17" s="34">
        <v>41948</v>
      </c>
      <c r="C17" s="74" t="s">
        <v>45</v>
      </c>
      <c r="D17" s="75" t="s">
        <v>48</v>
      </c>
      <c r="E17" s="73" t="s">
        <v>44</v>
      </c>
      <c r="F17" s="73" t="s">
        <v>41</v>
      </c>
      <c r="G17" s="66"/>
      <c r="H17" s="22">
        <f t="shared" si="1"/>
        <v>0</v>
      </c>
      <c r="I17" s="23"/>
      <c r="J17" s="24">
        <v>7.1</v>
      </c>
      <c r="K17" s="46"/>
      <c r="L17" s="46"/>
      <c r="M17" s="27"/>
      <c r="N17" s="28">
        <f t="shared" si="2"/>
        <v>7.1</v>
      </c>
      <c r="O17" s="29"/>
      <c r="P17" s="30" t="str">
        <f t="shared" si="3"/>
        <v/>
      </c>
      <c r="Q17" s="2"/>
      <c r="R17" s="47"/>
    </row>
    <row r="18" spans="1:18">
      <c r="A18" s="20">
        <v>8</v>
      </c>
      <c r="B18" s="34">
        <v>41948</v>
      </c>
      <c r="C18" s="74" t="s">
        <v>45</v>
      </c>
      <c r="D18" s="75" t="s">
        <v>50</v>
      </c>
      <c r="E18" s="73" t="s">
        <v>44</v>
      </c>
      <c r="F18" s="73" t="s">
        <v>41</v>
      </c>
      <c r="G18" s="66"/>
      <c r="H18" s="22">
        <f t="shared" si="1"/>
        <v>0</v>
      </c>
      <c r="I18" s="23"/>
      <c r="J18" s="24">
        <v>13.8</v>
      </c>
      <c r="K18" s="46"/>
      <c r="L18" s="46"/>
      <c r="M18" s="27"/>
      <c r="N18" s="28">
        <f t="shared" si="2"/>
        <v>13.8</v>
      </c>
      <c r="O18" s="29"/>
      <c r="P18" s="30" t="str">
        <f t="shared" si="3"/>
        <v/>
      </c>
      <c r="Q18" s="2"/>
      <c r="R18" s="47"/>
    </row>
    <row r="19" spans="1:18">
      <c r="A19" s="20">
        <v>9</v>
      </c>
      <c r="B19" s="34">
        <v>41948</v>
      </c>
      <c r="C19" s="74" t="s">
        <v>45</v>
      </c>
      <c r="D19" s="75" t="s">
        <v>50</v>
      </c>
      <c r="E19" s="73" t="s">
        <v>44</v>
      </c>
      <c r="F19" s="73" t="s">
        <v>41</v>
      </c>
      <c r="G19" s="66"/>
      <c r="H19" s="22">
        <f t="shared" si="1"/>
        <v>0</v>
      </c>
      <c r="I19" s="23"/>
      <c r="J19" s="24">
        <v>17</v>
      </c>
      <c r="K19" s="46"/>
      <c r="L19" s="46"/>
      <c r="M19" s="27"/>
      <c r="N19" s="28">
        <f t="shared" si="2"/>
        <v>17</v>
      </c>
      <c r="O19" s="29"/>
      <c r="P19" s="30" t="str">
        <f t="shared" si="3"/>
        <v/>
      </c>
      <c r="Q19" s="2"/>
      <c r="R19" s="47"/>
    </row>
    <row r="20" spans="1:18">
      <c r="A20" s="20">
        <v>10</v>
      </c>
      <c r="B20" s="34">
        <v>41948</v>
      </c>
      <c r="C20" s="74" t="s">
        <v>45</v>
      </c>
      <c r="D20" s="75" t="s">
        <v>51</v>
      </c>
      <c r="E20" s="73" t="s">
        <v>44</v>
      </c>
      <c r="F20" s="73" t="s">
        <v>41</v>
      </c>
      <c r="G20" s="66"/>
      <c r="H20" s="22">
        <f t="shared" si="1"/>
        <v>0</v>
      </c>
      <c r="I20" s="23"/>
      <c r="J20" s="24"/>
      <c r="K20" s="46"/>
      <c r="L20" s="46"/>
      <c r="M20" s="27"/>
      <c r="N20" s="28">
        <f t="shared" si="2"/>
        <v>0</v>
      </c>
      <c r="O20" s="29">
        <v>100</v>
      </c>
      <c r="P20" s="30" t="str">
        <f t="shared" si="3"/>
        <v/>
      </c>
      <c r="Q20" s="2"/>
      <c r="R20" s="47"/>
    </row>
    <row r="21" spans="1:18">
      <c r="A21" s="20">
        <v>11</v>
      </c>
      <c r="B21" s="34">
        <v>41948</v>
      </c>
      <c r="C21" s="74" t="s">
        <v>53</v>
      </c>
      <c r="D21" s="75" t="s">
        <v>52</v>
      </c>
      <c r="E21" s="73" t="s">
        <v>44</v>
      </c>
      <c r="F21" s="73" t="s">
        <v>41</v>
      </c>
      <c r="G21" s="66"/>
      <c r="H21" s="22">
        <f t="shared" si="1"/>
        <v>0</v>
      </c>
      <c r="I21" s="23"/>
      <c r="J21" s="24"/>
      <c r="K21" s="46"/>
      <c r="L21" s="46">
        <v>252.5</v>
      </c>
      <c r="M21" s="27"/>
      <c r="N21" s="28">
        <f t="shared" si="2"/>
        <v>252.5</v>
      </c>
      <c r="O21" s="29">
        <v>252.5</v>
      </c>
      <c r="P21" s="30" t="str">
        <f t="shared" si="3"/>
        <v/>
      </c>
      <c r="Q21" s="2"/>
      <c r="R21" s="47"/>
    </row>
    <row r="22" spans="1:18">
      <c r="A22" s="20">
        <v>12</v>
      </c>
      <c r="B22" s="34">
        <v>41949</v>
      </c>
      <c r="C22" s="74" t="s">
        <v>53</v>
      </c>
      <c r="D22" s="75" t="s">
        <v>54</v>
      </c>
      <c r="E22" s="73" t="s">
        <v>44</v>
      </c>
      <c r="F22" s="73" t="s">
        <v>41</v>
      </c>
      <c r="G22" s="66"/>
      <c r="H22" s="22">
        <f t="shared" si="1"/>
        <v>0</v>
      </c>
      <c r="I22" s="23"/>
      <c r="J22" s="24">
        <v>6.5</v>
      </c>
      <c r="K22" s="46"/>
      <c r="L22" s="46"/>
      <c r="M22" s="27"/>
      <c r="N22" s="28">
        <f t="shared" si="2"/>
        <v>6.5</v>
      </c>
      <c r="O22" s="29"/>
      <c r="P22" s="30" t="str">
        <f t="shared" si="3"/>
        <v/>
      </c>
      <c r="Q22" s="2"/>
      <c r="R22" s="47"/>
    </row>
    <row r="23" spans="1:18">
      <c r="A23" s="20">
        <v>13</v>
      </c>
      <c r="B23" s="34">
        <v>41949</v>
      </c>
      <c r="C23" s="74" t="s">
        <v>53</v>
      </c>
      <c r="D23" s="75" t="s">
        <v>56</v>
      </c>
      <c r="E23" s="73" t="s">
        <v>44</v>
      </c>
      <c r="F23" s="73" t="s">
        <v>41</v>
      </c>
      <c r="G23" s="66"/>
      <c r="H23" s="22">
        <f t="shared" si="1"/>
        <v>0</v>
      </c>
      <c r="I23" s="23"/>
      <c r="J23" s="24"/>
      <c r="K23" s="46"/>
      <c r="L23" s="46"/>
      <c r="M23" s="27">
        <v>50.5</v>
      </c>
      <c r="N23" s="28">
        <f t="shared" si="2"/>
        <v>50.5</v>
      </c>
      <c r="O23" s="29">
        <v>50.5</v>
      </c>
      <c r="P23" s="30" t="str">
        <f t="shared" si="3"/>
        <v/>
      </c>
      <c r="Q23" s="2"/>
      <c r="R23" s="47"/>
    </row>
    <row r="24" spans="1:18">
      <c r="A24" s="20">
        <v>14</v>
      </c>
      <c r="B24" s="34">
        <v>41950</v>
      </c>
      <c r="C24" s="74" t="s">
        <v>53</v>
      </c>
      <c r="D24" s="75" t="s">
        <v>55</v>
      </c>
      <c r="E24" s="73" t="s">
        <v>44</v>
      </c>
      <c r="F24" s="73" t="s">
        <v>41</v>
      </c>
      <c r="G24" s="66"/>
      <c r="H24" s="22">
        <f t="shared" si="1"/>
        <v>0</v>
      </c>
      <c r="I24" s="23"/>
      <c r="J24" s="24"/>
      <c r="K24" s="46"/>
      <c r="L24" s="46">
        <v>300</v>
      </c>
      <c r="M24" s="27"/>
      <c r="N24" s="28">
        <f t="shared" si="2"/>
        <v>300</v>
      </c>
      <c r="O24" s="29">
        <v>300</v>
      </c>
      <c r="P24" s="30" t="str">
        <f t="shared" si="3"/>
        <v/>
      </c>
      <c r="Q24" s="2"/>
      <c r="R24" s="47"/>
    </row>
    <row r="25" spans="1:18">
      <c r="A25" s="20">
        <v>15</v>
      </c>
      <c r="B25" s="34">
        <v>41950</v>
      </c>
      <c r="C25" s="74" t="s">
        <v>53</v>
      </c>
      <c r="D25" s="75" t="s">
        <v>57</v>
      </c>
      <c r="E25" s="73" t="s">
        <v>44</v>
      </c>
      <c r="F25" s="73" t="s">
        <v>81</v>
      </c>
      <c r="G25" s="66"/>
      <c r="H25" s="22">
        <f t="shared" si="1"/>
        <v>0</v>
      </c>
      <c r="I25" s="23"/>
      <c r="J25" s="24">
        <v>12.7</v>
      </c>
      <c r="K25" s="46"/>
      <c r="L25" s="46"/>
      <c r="M25" s="27"/>
      <c r="N25" s="28">
        <f t="shared" si="2"/>
        <v>12.7</v>
      </c>
      <c r="O25" s="29"/>
      <c r="P25" s="30" t="str">
        <f t="shared" si="3"/>
        <v/>
      </c>
      <c r="Q25" s="2"/>
      <c r="R25" s="47"/>
    </row>
    <row r="26" spans="1:18">
      <c r="A26" s="20">
        <v>16</v>
      </c>
      <c r="B26" s="34">
        <v>41950</v>
      </c>
      <c r="C26" s="74" t="s">
        <v>53</v>
      </c>
      <c r="D26" s="75" t="s">
        <v>57</v>
      </c>
      <c r="E26" s="73" t="s">
        <v>44</v>
      </c>
      <c r="F26" s="73" t="s">
        <v>41</v>
      </c>
      <c r="G26" s="66"/>
      <c r="H26" s="22">
        <f t="shared" si="1"/>
        <v>0</v>
      </c>
      <c r="I26" s="23"/>
      <c r="J26" s="24">
        <v>25</v>
      </c>
      <c r="K26" s="46"/>
      <c r="L26" s="46"/>
      <c r="M26" s="27"/>
      <c r="N26" s="28">
        <f t="shared" si="2"/>
        <v>25</v>
      </c>
      <c r="O26" s="29"/>
      <c r="P26" s="30" t="str">
        <f t="shared" si="3"/>
        <v/>
      </c>
      <c r="Q26" s="2"/>
      <c r="R26" s="47"/>
    </row>
    <row r="27" spans="1:18">
      <c r="A27" s="20">
        <v>17</v>
      </c>
      <c r="B27" s="34">
        <v>41950</v>
      </c>
      <c r="C27" s="74" t="s">
        <v>53</v>
      </c>
      <c r="D27" s="75" t="s">
        <v>58</v>
      </c>
      <c r="E27" s="73" t="s">
        <v>44</v>
      </c>
      <c r="F27" s="73" t="s">
        <v>41</v>
      </c>
      <c r="G27" s="66"/>
      <c r="H27" s="22">
        <f t="shared" si="1"/>
        <v>0</v>
      </c>
      <c r="I27" s="23"/>
      <c r="J27" s="24"/>
      <c r="K27" s="46"/>
      <c r="L27" s="46">
        <v>370</v>
      </c>
      <c r="M27" s="27"/>
      <c r="N27" s="28">
        <f>SUM(H27:M27)</f>
        <v>370</v>
      </c>
      <c r="O27" s="29">
        <v>370</v>
      </c>
      <c r="P27" s="30" t="str">
        <f t="shared" si="3"/>
        <v/>
      </c>
      <c r="Q27" s="2"/>
      <c r="R27" s="47"/>
    </row>
    <row r="28" spans="1:18">
      <c r="A28" s="20">
        <v>18</v>
      </c>
      <c r="B28" s="34">
        <v>41951</v>
      </c>
      <c r="C28" s="74" t="s">
        <v>53</v>
      </c>
      <c r="D28" s="75" t="s">
        <v>59</v>
      </c>
      <c r="E28" s="73" t="s">
        <v>44</v>
      </c>
      <c r="F28" s="73" t="s">
        <v>41</v>
      </c>
      <c r="G28" s="66"/>
      <c r="H28" s="22">
        <f t="shared" si="1"/>
        <v>0</v>
      </c>
      <c r="I28" s="23"/>
      <c r="J28" s="24"/>
      <c r="K28" s="46"/>
      <c r="L28" s="46"/>
      <c r="M28" s="27">
        <v>3.8</v>
      </c>
      <c r="N28" s="28">
        <f t="shared" ref="N28:N38" si="4">SUM(H28:M28)</f>
        <v>3.8</v>
      </c>
      <c r="O28" s="29"/>
      <c r="P28" s="30" t="str">
        <f t="shared" si="3"/>
        <v/>
      </c>
      <c r="Q28" s="2"/>
      <c r="R28" s="47"/>
    </row>
    <row r="29" spans="1:18">
      <c r="A29" s="20">
        <v>19</v>
      </c>
      <c r="B29" s="34">
        <v>41951</v>
      </c>
      <c r="C29" s="74" t="s">
        <v>53</v>
      </c>
      <c r="D29" s="75" t="s">
        <v>59</v>
      </c>
      <c r="E29" s="73" t="s">
        <v>44</v>
      </c>
      <c r="F29" s="73" t="s">
        <v>41</v>
      </c>
      <c r="G29" s="66"/>
      <c r="H29" s="22">
        <f t="shared" si="1"/>
        <v>0</v>
      </c>
      <c r="I29" s="23"/>
      <c r="J29" s="24"/>
      <c r="K29" s="46"/>
      <c r="L29" s="46"/>
      <c r="M29" s="27">
        <v>6.2</v>
      </c>
      <c r="N29" s="28">
        <f t="shared" si="4"/>
        <v>6.2</v>
      </c>
      <c r="O29" s="29"/>
      <c r="P29" s="30" t="str">
        <f t="shared" si="3"/>
        <v/>
      </c>
      <c r="Q29" s="2"/>
      <c r="R29" s="47"/>
    </row>
    <row r="30" spans="1:18">
      <c r="A30" s="20">
        <v>20</v>
      </c>
      <c r="B30" s="34">
        <v>41951</v>
      </c>
      <c r="C30" s="74" t="s">
        <v>53</v>
      </c>
      <c r="D30" s="75" t="s">
        <v>60</v>
      </c>
      <c r="E30" s="73" t="s">
        <v>44</v>
      </c>
      <c r="F30" s="73" t="s">
        <v>41</v>
      </c>
      <c r="G30" s="66"/>
      <c r="H30" s="22">
        <f t="shared" si="1"/>
        <v>0</v>
      </c>
      <c r="I30" s="23"/>
      <c r="J30" s="24"/>
      <c r="K30" s="46"/>
      <c r="L30" s="46">
        <v>284</v>
      </c>
      <c r="M30" s="27"/>
      <c r="N30" s="28">
        <f t="shared" si="4"/>
        <v>284</v>
      </c>
      <c r="O30" s="29">
        <v>284</v>
      </c>
      <c r="P30" s="30" t="str">
        <f t="shared" si="3"/>
        <v/>
      </c>
      <c r="Q30" s="2"/>
      <c r="R30" s="47"/>
    </row>
    <row r="31" spans="1:18">
      <c r="A31" s="20">
        <v>21</v>
      </c>
      <c r="B31" s="34">
        <v>41951</v>
      </c>
      <c r="C31" s="74" t="s">
        <v>53</v>
      </c>
      <c r="D31" s="75" t="s">
        <v>61</v>
      </c>
      <c r="E31" s="73" t="s">
        <v>44</v>
      </c>
      <c r="F31" s="73" t="s">
        <v>41</v>
      </c>
      <c r="G31" s="66"/>
      <c r="H31" s="22">
        <f t="shared" si="1"/>
        <v>0</v>
      </c>
      <c r="I31" s="23"/>
      <c r="J31" s="24"/>
      <c r="K31" s="46"/>
      <c r="L31" s="46"/>
      <c r="M31" s="27">
        <v>3.3</v>
      </c>
      <c r="N31" s="28">
        <f t="shared" si="4"/>
        <v>3.3</v>
      </c>
      <c r="O31" s="29"/>
      <c r="P31" s="30" t="str">
        <f t="shared" si="3"/>
        <v/>
      </c>
      <c r="Q31" s="2"/>
      <c r="R31" s="47"/>
    </row>
    <row r="32" spans="1:18">
      <c r="A32" s="20">
        <v>22</v>
      </c>
      <c r="B32" s="34">
        <v>41951</v>
      </c>
      <c r="C32" s="74" t="s">
        <v>53</v>
      </c>
      <c r="D32" s="75" t="s">
        <v>61</v>
      </c>
      <c r="E32" s="73" t="s">
        <v>44</v>
      </c>
      <c r="F32" s="73" t="s">
        <v>41</v>
      </c>
      <c r="G32" s="66"/>
      <c r="H32" s="22">
        <f t="shared" si="1"/>
        <v>0</v>
      </c>
      <c r="I32" s="23"/>
      <c r="J32" s="24"/>
      <c r="K32" s="46"/>
      <c r="L32" s="46"/>
      <c r="M32" s="27">
        <v>4.5999999999999996</v>
      </c>
      <c r="N32" s="28">
        <f t="shared" si="4"/>
        <v>4.5999999999999996</v>
      </c>
      <c r="O32" s="29"/>
      <c r="P32" s="30" t="str">
        <f t="shared" si="3"/>
        <v/>
      </c>
      <c r="Q32" s="2"/>
      <c r="R32" s="47"/>
    </row>
    <row r="33" spans="1:18">
      <c r="A33" s="20">
        <v>23</v>
      </c>
      <c r="B33" s="34">
        <v>41951</v>
      </c>
      <c r="C33" s="74" t="s">
        <v>53</v>
      </c>
      <c r="D33" s="75" t="s">
        <v>62</v>
      </c>
      <c r="E33" s="73" t="s">
        <v>44</v>
      </c>
      <c r="F33" s="73" t="s">
        <v>41</v>
      </c>
      <c r="G33" s="66"/>
      <c r="H33" s="22">
        <f t="shared" si="1"/>
        <v>0</v>
      </c>
      <c r="I33" s="24">
        <v>4</v>
      </c>
      <c r="J33" s="24"/>
      <c r="K33" s="46"/>
      <c r="L33" s="46"/>
      <c r="M33" s="27"/>
      <c r="N33" s="28">
        <f t="shared" si="4"/>
        <v>4</v>
      </c>
      <c r="O33" s="29"/>
      <c r="P33" s="30" t="str">
        <f t="shared" si="3"/>
        <v/>
      </c>
      <c r="Q33" s="2"/>
      <c r="R33" s="47"/>
    </row>
    <row r="34" spans="1:18">
      <c r="A34" s="20">
        <v>24</v>
      </c>
      <c r="B34" s="34">
        <v>41952</v>
      </c>
      <c r="C34" s="74" t="s">
        <v>53</v>
      </c>
      <c r="D34" s="75" t="s">
        <v>59</v>
      </c>
      <c r="E34" s="73" t="s">
        <v>44</v>
      </c>
      <c r="F34" s="73" t="s">
        <v>41</v>
      </c>
      <c r="G34" s="66"/>
      <c r="H34" s="22">
        <f t="shared" si="1"/>
        <v>0</v>
      </c>
      <c r="I34" s="23"/>
      <c r="J34" s="24"/>
      <c r="K34" s="46"/>
      <c r="L34" s="46"/>
      <c r="M34" s="27">
        <v>2.2000000000000002</v>
      </c>
      <c r="N34" s="28">
        <f t="shared" si="4"/>
        <v>2.2000000000000002</v>
      </c>
      <c r="O34" s="29"/>
      <c r="P34" s="30" t="str">
        <f t="shared" si="3"/>
        <v/>
      </c>
      <c r="Q34" s="2"/>
      <c r="R34" s="47"/>
    </row>
    <row r="35" spans="1:18">
      <c r="A35" s="20">
        <v>25</v>
      </c>
      <c r="B35" s="34">
        <v>41952</v>
      </c>
      <c r="C35" s="74" t="s">
        <v>53</v>
      </c>
      <c r="D35" s="75" t="s">
        <v>59</v>
      </c>
      <c r="E35" s="73" t="s">
        <v>44</v>
      </c>
      <c r="F35" s="73" t="s">
        <v>41</v>
      </c>
      <c r="G35" s="66"/>
      <c r="H35" s="22">
        <f t="shared" si="1"/>
        <v>0</v>
      </c>
      <c r="I35" s="23"/>
      <c r="J35" s="24"/>
      <c r="K35" s="46"/>
      <c r="L35" s="46"/>
      <c r="M35" s="27">
        <v>8.1</v>
      </c>
      <c r="N35" s="28">
        <f t="shared" si="4"/>
        <v>8.1</v>
      </c>
      <c r="O35" s="29"/>
      <c r="P35" s="30" t="str">
        <f t="shared" si="3"/>
        <v/>
      </c>
      <c r="Q35" s="2"/>
      <c r="R35" s="47"/>
    </row>
    <row r="36" spans="1:18">
      <c r="A36" s="20">
        <v>26</v>
      </c>
      <c r="B36" s="34">
        <v>41952</v>
      </c>
      <c r="C36" s="74" t="s">
        <v>53</v>
      </c>
      <c r="D36" s="75" t="s">
        <v>63</v>
      </c>
      <c r="E36" s="73" t="s">
        <v>44</v>
      </c>
      <c r="F36" s="73" t="s">
        <v>41</v>
      </c>
      <c r="G36" s="66"/>
      <c r="H36" s="22">
        <f t="shared" si="1"/>
        <v>0</v>
      </c>
      <c r="I36" s="23"/>
      <c r="J36" s="24"/>
      <c r="K36" s="24">
        <v>148.19999999999999</v>
      </c>
      <c r="L36" s="46"/>
      <c r="M36" s="27"/>
      <c r="N36" s="28">
        <f t="shared" si="4"/>
        <v>148.19999999999999</v>
      </c>
      <c r="O36" s="29">
        <v>148.19999999999999</v>
      </c>
      <c r="P36" s="30" t="str">
        <f t="shared" si="3"/>
        <v/>
      </c>
      <c r="Q36" s="2"/>
      <c r="R36" s="47"/>
    </row>
    <row r="37" spans="1:18">
      <c r="A37" s="20">
        <v>27</v>
      </c>
      <c r="B37" s="34">
        <v>41952</v>
      </c>
      <c r="C37" s="74" t="s">
        <v>53</v>
      </c>
      <c r="D37" s="75" t="s">
        <v>64</v>
      </c>
      <c r="E37" s="73" t="s">
        <v>44</v>
      </c>
      <c r="F37" s="73" t="s">
        <v>41</v>
      </c>
      <c r="G37" s="66"/>
      <c r="H37" s="22">
        <f>IF($D$3="si",($G$5/$G$6*G37),IF($D$3="no",G37*$G$4,0))</f>
        <v>0</v>
      </c>
      <c r="I37" s="23"/>
      <c r="J37" s="24"/>
      <c r="K37" s="46"/>
      <c r="L37" s="46">
        <v>560</v>
      </c>
      <c r="M37" s="27"/>
      <c r="N37" s="28">
        <f t="shared" si="4"/>
        <v>560</v>
      </c>
      <c r="O37" s="29">
        <v>560</v>
      </c>
      <c r="P37" s="30" t="str">
        <f t="shared" si="3"/>
        <v/>
      </c>
      <c r="Q37" s="2"/>
      <c r="R37" s="47"/>
    </row>
    <row r="38" spans="1:18">
      <c r="A38" s="20">
        <v>28</v>
      </c>
      <c r="B38" s="34">
        <v>41952</v>
      </c>
      <c r="C38" s="74" t="s">
        <v>53</v>
      </c>
      <c r="D38" s="75" t="s">
        <v>65</v>
      </c>
      <c r="E38" s="73" t="s">
        <v>44</v>
      </c>
      <c r="F38" s="73" t="s">
        <v>41</v>
      </c>
      <c r="G38" s="66"/>
      <c r="H38" s="22">
        <f t="shared" si="1"/>
        <v>0</v>
      </c>
      <c r="I38" s="23"/>
      <c r="J38" s="24"/>
      <c r="K38" s="46"/>
      <c r="L38" s="46"/>
      <c r="M38" s="27">
        <v>3.4</v>
      </c>
      <c r="N38" s="28">
        <f t="shared" si="4"/>
        <v>3.4</v>
      </c>
      <c r="O38" s="29"/>
      <c r="P38" s="30" t="str">
        <f t="shared" si="3"/>
        <v/>
      </c>
      <c r="Q38" s="2"/>
      <c r="R38" s="47"/>
    </row>
    <row r="39" spans="1:18">
      <c r="A39" s="20">
        <v>29</v>
      </c>
      <c r="B39" s="34">
        <v>41952</v>
      </c>
      <c r="C39" s="74" t="s">
        <v>53</v>
      </c>
      <c r="D39" s="75" t="s">
        <v>66</v>
      </c>
      <c r="E39" s="73" t="s">
        <v>44</v>
      </c>
      <c r="F39" s="73" t="s">
        <v>41</v>
      </c>
      <c r="G39" s="66"/>
      <c r="H39" s="22">
        <f t="shared" si="1"/>
        <v>0</v>
      </c>
      <c r="I39" s="23"/>
      <c r="J39" s="24">
        <v>8.1999999999999993</v>
      </c>
      <c r="K39" s="46"/>
      <c r="L39" s="46"/>
      <c r="M39" s="27"/>
      <c r="N39" s="28">
        <f>SUM(H39:M39)</f>
        <v>8.1999999999999993</v>
      </c>
      <c r="O39" s="29"/>
      <c r="P39" s="30" t="str">
        <f t="shared" si="3"/>
        <v/>
      </c>
      <c r="Q39" s="2"/>
      <c r="R39" s="47"/>
    </row>
    <row r="40" spans="1:18">
      <c r="A40" s="20">
        <v>30</v>
      </c>
      <c r="B40" s="34">
        <v>41953</v>
      </c>
      <c r="C40" s="74" t="s">
        <v>53</v>
      </c>
      <c r="D40" s="75" t="s">
        <v>67</v>
      </c>
      <c r="E40" s="73" t="s">
        <v>44</v>
      </c>
      <c r="F40" s="73" t="s">
        <v>41</v>
      </c>
      <c r="G40" s="66"/>
      <c r="H40" s="22">
        <f>IF($D$3="si",($G$5/$G$6*G40),IF($D$3="no",G40*$G$4,0))</f>
        <v>0</v>
      </c>
      <c r="I40" s="23"/>
      <c r="J40" s="24"/>
      <c r="K40" s="46"/>
      <c r="L40" s="46">
        <v>246</v>
      </c>
      <c r="M40" s="27"/>
      <c r="N40" s="28">
        <f t="shared" ref="N40:N49" si="5">SUM(H40:M40)</f>
        <v>246</v>
      </c>
      <c r="O40" s="29">
        <v>246</v>
      </c>
      <c r="P40" s="30" t="str">
        <f t="shared" si="3"/>
        <v/>
      </c>
      <c r="Q40" s="2"/>
      <c r="R40" s="47"/>
    </row>
    <row r="41" spans="1:18">
      <c r="A41" s="20">
        <v>31</v>
      </c>
      <c r="B41" s="34">
        <v>41956</v>
      </c>
      <c r="C41" s="74" t="s">
        <v>53</v>
      </c>
      <c r="D41" s="75" t="s">
        <v>67</v>
      </c>
      <c r="E41" s="73" t="s">
        <v>44</v>
      </c>
      <c r="F41" s="73" t="s">
        <v>41</v>
      </c>
      <c r="G41" s="66"/>
      <c r="H41" s="22">
        <f t="shared" ref="H41:H49" si="6">IF($D$3="si",($G$5/$G$6*G41),IF($D$3="no",G41*$G$4,0))</f>
        <v>0</v>
      </c>
      <c r="I41" s="23"/>
      <c r="J41" s="24"/>
      <c r="K41" s="46"/>
      <c r="L41" s="46">
        <v>300</v>
      </c>
      <c r="M41" s="27"/>
      <c r="N41" s="28">
        <f t="shared" si="5"/>
        <v>300</v>
      </c>
      <c r="O41" s="29">
        <v>300</v>
      </c>
      <c r="P41" s="30" t="str">
        <f t="shared" si="3"/>
        <v/>
      </c>
      <c r="Q41" s="2"/>
      <c r="R41" s="47"/>
    </row>
    <row r="42" spans="1:18">
      <c r="A42" s="20">
        <v>32</v>
      </c>
      <c r="B42" s="34">
        <v>41961</v>
      </c>
      <c r="C42" s="74" t="s">
        <v>68</v>
      </c>
      <c r="D42" s="75" t="s">
        <v>69</v>
      </c>
      <c r="E42" s="73" t="s">
        <v>44</v>
      </c>
      <c r="F42" s="73" t="s">
        <v>41</v>
      </c>
      <c r="G42" s="66"/>
      <c r="H42" s="22">
        <f t="shared" si="6"/>
        <v>0</v>
      </c>
      <c r="I42" s="23"/>
      <c r="J42" s="24">
        <v>1.5</v>
      </c>
      <c r="K42" s="46"/>
      <c r="L42" s="46"/>
      <c r="M42" s="27"/>
      <c r="N42" s="28">
        <f t="shared" si="5"/>
        <v>1.5</v>
      </c>
      <c r="O42" s="29"/>
      <c r="P42" s="30" t="str">
        <f t="shared" si="3"/>
        <v/>
      </c>
      <c r="Q42" s="2"/>
      <c r="R42" s="47"/>
    </row>
    <row r="43" spans="1:18">
      <c r="A43" s="20">
        <v>33</v>
      </c>
      <c r="B43" s="34">
        <v>41961</v>
      </c>
      <c r="C43" s="74" t="s">
        <v>68</v>
      </c>
      <c r="D43" s="75" t="s">
        <v>69</v>
      </c>
      <c r="E43" s="73" t="s">
        <v>44</v>
      </c>
      <c r="F43" s="73" t="s">
        <v>41</v>
      </c>
      <c r="G43" s="66"/>
      <c r="H43" s="22">
        <f t="shared" si="6"/>
        <v>0</v>
      </c>
      <c r="I43" s="23"/>
      <c r="J43" s="24">
        <v>1.5</v>
      </c>
      <c r="K43" s="46"/>
      <c r="L43" s="46"/>
      <c r="M43" s="27"/>
      <c r="N43" s="28">
        <f t="shared" si="5"/>
        <v>1.5</v>
      </c>
      <c r="O43" s="29"/>
      <c r="P43" s="30" t="str">
        <f t="shared" si="3"/>
        <v/>
      </c>
      <c r="Q43" s="2"/>
      <c r="R43" s="47"/>
    </row>
    <row r="44" spans="1:18">
      <c r="A44" s="20">
        <v>34</v>
      </c>
      <c r="B44" s="34">
        <v>41963</v>
      </c>
      <c r="C44" s="74"/>
      <c r="D44" s="75" t="s">
        <v>70</v>
      </c>
      <c r="E44" s="73" t="s">
        <v>44</v>
      </c>
      <c r="F44" s="73" t="s">
        <v>41</v>
      </c>
      <c r="G44" s="66"/>
      <c r="H44" s="22">
        <f t="shared" si="6"/>
        <v>0</v>
      </c>
      <c r="I44" s="23"/>
      <c r="J44" s="24"/>
      <c r="K44" s="46"/>
      <c r="L44" s="46"/>
      <c r="M44" s="27"/>
      <c r="N44" s="28">
        <f t="shared" si="5"/>
        <v>0</v>
      </c>
      <c r="O44" s="29">
        <v>50</v>
      </c>
      <c r="P44" s="30" t="str">
        <f t="shared" si="3"/>
        <v/>
      </c>
      <c r="Q44" s="2"/>
      <c r="R44" s="47"/>
    </row>
    <row r="45" spans="1:18">
      <c r="A45" s="20">
        <v>35</v>
      </c>
      <c r="B45" s="34">
        <v>41964</v>
      </c>
      <c r="C45" s="74"/>
      <c r="D45" s="75" t="s">
        <v>70</v>
      </c>
      <c r="E45" s="73" t="s">
        <v>44</v>
      </c>
      <c r="F45" s="73" t="s">
        <v>41</v>
      </c>
      <c r="G45" s="66"/>
      <c r="H45" s="22">
        <f t="shared" si="6"/>
        <v>0</v>
      </c>
      <c r="I45" s="23"/>
      <c r="J45" s="24"/>
      <c r="K45" s="46"/>
      <c r="L45" s="46"/>
      <c r="M45" s="27"/>
      <c r="N45" s="28">
        <f t="shared" si="5"/>
        <v>0</v>
      </c>
      <c r="O45" s="29">
        <v>150</v>
      </c>
      <c r="P45" s="30" t="str">
        <f t="shared" si="3"/>
        <v/>
      </c>
      <c r="Q45" s="2"/>
      <c r="R45" s="47"/>
    </row>
    <row r="46" spans="1:18">
      <c r="A46" s="20">
        <v>36</v>
      </c>
      <c r="B46" s="34">
        <v>41964</v>
      </c>
      <c r="C46" s="74" t="s">
        <v>80</v>
      </c>
      <c r="D46" s="75" t="s">
        <v>71</v>
      </c>
      <c r="E46" s="73" t="s">
        <v>44</v>
      </c>
      <c r="F46" s="73" t="s">
        <v>41</v>
      </c>
      <c r="G46" s="66"/>
      <c r="H46" s="22">
        <f t="shared" si="6"/>
        <v>0</v>
      </c>
      <c r="I46" s="23"/>
      <c r="J46" s="24">
        <v>14.5</v>
      </c>
      <c r="K46" s="46"/>
      <c r="L46" s="46"/>
      <c r="M46" s="27"/>
      <c r="N46" s="28">
        <f t="shared" si="5"/>
        <v>14.5</v>
      </c>
      <c r="O46" s="29"/>
      <c r="P46" s="30" t="str">
        <f t="shared" si="3"/>
        <v/>
      </c>
      <c r="Q46" s="2"/>
      <c r="R46" s="47"/>
    </row>
    <row r="47" spans="1:18">
      <c r="A47" s="20">
        <v>37</v>
      </c>
      <c r="B47" s="34">
        <v>41964</v>
      </c>
      <c r="C47" s="74" t="s">
        <v>80</v>
      </c>
      <c r="D47" s="75" t="s">
        <v>72</v>
      </c>
      <c r="E47" s="73" t="s">
        <v>44</v>
      </c>
      <c r="F47" s="73" t="s">
        <v>41</v>
      </c>
      <c r="G47" s="66"/>
      <c r="H47" s="22">
        <f t="shared" si="6"/>
        <v>0</v>
      </c>
      <c r="I47" s="23"/>
      <c r="J47" s="24"/>
      <c r="K47" s="46"/>
      <c r="L47" s="46">
        <v>98.5</v>
      </c>
      <c r="M47" s="27"/>
      <c r="N47" s="28">
        <f t="shared" si="5"/>
        <v>98.5</v>
      </c>
      <c r="O47" s="29">
        <v>98.5</v>
      </c>
      <c r="P47" s="30" t="str">
        <f t="shared" si="3"/>
        <v/>
      </c>
      <c r="Q47" s="2"/>
      <c r="R47" s="47"/>
    </row>
    <row r="48" spans="1:18">
      <c r="A48" s="20">
        <v>38</v>
      </c>
      <c r="B48" s="34">
        <v>41966</v>
      </c>
      <c r="C48" s="74" t="s">
        <v>73</v>
      </c>
      <c r="D48" s="75" t="s">
        <v>49</v>
      </c>
      <c r="E48" s="73" t="s">
        <v>44</v>
      </c>
      <c r="F48" s="73" t="s">
        <v>41</v>
      </c>
      <c r="G48" s="66"/>
      <c r="H48" s="22">
        <f t="shared" si="6"/>
        <v>0</v>
      </c>
      <c r="I48" s="23"/>
      <c r="J48" s="24">
        <v>12</v>
      </c>
      <c r="K48" s="46"/>
      <c r="L48" s="46"/>
      <c r="M48" s="27"/>
      <c r="N48" s="28">
        <f t="shared" si="5"/>
        <v>12</v>
      </c>
      <c r="O48" s="29">
        <v>12</v>
      </c>
      <c r="P48" s="30" t="str">
        <f t="shared" si="3"/>
        <v/>
      </c>
      <c r="Q48" s="2"/>
      <c r="R48" s="47"/>
    </row>
    <row r="49" spans="1:18">
      <c r="A49" s="20">
        <v>39</v>
      </c>
      <c r="B49" s="34">
        <v>41966</v>
      </c>
      <c r="C49" s="74" t="s">
        <v>73</v>
      </c>
      <c r="D49" s="75" t="s">
        <v>66</v>
      </c>
      <c r="E49" s="73" t="s">
        <v>44</v>
      </c>
      <c r="F49" s="73" t="s">
        <v>41</v>
      </c>
      <c r="G49" s="66"/>
      <c r="H49" s="22">
        <f t="shared" si="6"/>
        <v>0</v>
      </c>
      <c r="I49" s="23"/>
      <c r="J49" s="24">
        <v>9.4</v>
      </c>
      <c r="K49" s="46"/>
      <c r="L49" s="46"/>
      <c r="M49" s="27"/>
      <c r="N49" s="28">
        <f t="shared" si="5"/>
        <v>9.4</v>
      </c>
      <c r="O49" s="29"/>
      <c r="P49" s="30" t="str">
        <f t="shared" si="3"/>
        <v/>
      </c>
      <c r="Q49" s="2"/>
      <c r="R49" s="47"/>
    </row>
    <row r="50" spans="1:18">
      <c r="A50" s="20">
        <v>40</v>
      </c>
      <c r="B50" s="34">
        <v>41970</v>
      </c>
      <c r="C50" s="74" t="s">
        <v>42</v>
      </c>
      <c r="D50" s="75" t="s">
        <v>74</v>
      </c>
      <c r="E50" s="73" t="s">
        <v>44</v>
      </c>
      <c r="F50" s="73" t="s">
        <v>41</v>
      </c>
      <c r="G50" s="66"/>
      <c r="H50" s="22">
        <f>IF($D$3="si",($G$5/$G$6*G50),IF($D$3="no",G50*$G$4,0))</f>
        <v>0</v>
      </c>
      <c r="I50" s="23"/>
      <c r="J50" s="24"/>
      <c r="K50" s="46"/>
      <c r="L50" s="46"/>
      <c r="M50" s="27">
        <v>3.5</v>
      </c>
      <c r="N50" s="28">
        <f t="shared" ref="N50:N61" si="7">SUM(H50:M50)</f>
        <v>3.5</v>
      </c>
      <c r="O50" s="29"/>
      <c r="P50" s="30" t="str">
        <f t="shared" ref="P50:P52" si="8">IF(F50="Milano","X","")</f>
        <v/>
      </c>
      <c r="Q50" s="2"/>
      <c r="R50" s="47"/>
    </row>
    <row r="51" spans="1:18">
      <c r="A51" s="20">
        <v>41</v>
      </c>
      <c r="B51" s="34">
        <v>41970</v>
      </c>
      <c r="C51" s="74" t="s">
        <v>42</v>
      </c>
      <c r="D51" s="75" t="s">
        <v>49</v>
      </c>
      <c r="E51" s="73" t="s">
        <v>44</v>
      </c>
      <c r="F51" s="73" t="s">
        <v>41</v>
      </c>
      <c r="G51" s="66"/>
      <c r="H51" s="22">
        <f t="shared" ref="H51:H52" si="9">IF($D$3="si",($G$5/$G$6*G51),IF($D$3="no",G51*$G$4,0))</f>
        <v>0</v>
      </c>
      <c r="I51" s="23"/>
      <c r="J51" s="24">
        <v>12</v>
      </c>
      <c r="K51" s="46"/>
      <c r="L51" s="46"/>
      <c r="M51" s="27"/>
      <c r="N51" s="28">
        <f t="shared" si="7"/>
        <v>12</v>
      </c>
      <c r="O51" s="29"/>
      <c r="P51" s="30" t="str">
        <f t="shared" si="8"/>
        <v/>
      </c>
      <c r="Q51" s="2"/>
      <c r="R51" s="47"/>
    </row>
    <row r="52" spans="1:18">
      <c r="A52" s="20">
        <v>42</v>
      </c>
      <c r="B52" s="34">
        <v>41970</v>
      </c>
      <c r="C52" s="74" t="s">
        <v>42</v>
      </c>
      <c r="D52" s="75" t="s">
        <v>66</v>
      </c>
      <c r="E52" s="73" t="s">
        <v>44</v>
      </c>
      <c r="F52" s="73" t="s">
        <v>41</v>
      </c>
      <c r="G52" s="66"/>
      <c r="H52" s="22">
        <f t="shared" si="9"/>
        <v>0</v>
      </c>
      <c r="I52" s="23"/>
      <c r="J52" s="24">
        <v>6</v>
      </c>
      <c r="K52" s="46"/>
      <c r="L52" s="46"/>
      <c r="M52" s="27"/>
      <c r="N52" s="28">
        <f t="shared" si="7"/>
        <v>6</v>
      </c>
      <c r="O52" s="29"/>
      <c r="P52" s="30" t="str">
        <f t="shared" si="8"/>
        <v/>
      </c>
      <c r="Q52" s="2"/>
      <c r="R52" s="47"/>
    </row>
    <row r="53" spans="1:18">
      <c r="A53" s="20">
        <v>43</v>
      </c>
      <c r="B53" s="34">
        <v>41972</v>
      </c>
      <c r="C53" s="74" t="s">
        <v>75</v>
      </c>
      <c r="D53" s="75" t="s">
        <v>66</v>
      </c>
      <c r="E53" s="73" t="s">
        <v>44</v>
      </c>
      <c r="F53" s="73" t="s">
        <v>41</v>
      </c>
      <c r="G53" s="66"/>
      <c r="H53" s="22"/>
      <c r="I53" s="23"/>
      <c r="J53" s="24">
        <v>10</v>
      </c>
      <c r="K53" s="46"/>
      <c r="L53" s="46"/>
      <c r="M53" s="27"/>
      <c r="N53" s="28">
        <f t="shared" si="7"/>
        <v>10</v>
      </c>
      <c r="O53" s="29"/>
      <c r="P53" s="30"/>
      <c r="Q53" s="2"/>
      <c r="R53" s="47"/>
    </row>
    <row r="54" spans="1:18">
      <c r="A54" s="20">
        <v>44</v>
      </c>
      <c r="B54" s="34">
        <v>41972</v>
      </c>
      <c r="C54" s="74" t="s">
        <v>75</v>
      </c>
      <c r="D54" s="75" t="s">
        <v>76</v>
      </c>
      <c r="E54" s="73" t="s">
        <v>44</v>
      </c>
      <c r="F54" s="73" t="s">
        <v>41</v>
      </c>
      <c r="G54" s="66"/>
      <c r="H54" s="22"/>
      <c r="I54" s="23"/>
      <c r="J54" s="24"/>
      <c r="K54" s="46"/>
      <c r="L54" s="46"/>
      <c r="M54" s="27">
        <v>1</v>
      </c>
      <c r="N54" s="28">
        <f t="shared" si="7"/>
        <v>1</v>
      </c>
      <c r="O54" s="29"/>
      <c r="P54" s="30"/>
      <c r="Q54" s="2"/>
      <c r="R54" s="47"/>
    </row>
    <row r="55" spans="1:18">
      <c r="A55" s="20">
        <v>45</v>
      </c>
      <c r="B55" s="34">
        <v>41972</v>
      </c>
      <c r="C55" s="74" t="s">
        <v>75</v>
      </c>
      <c r="D55" s="75" t="s">
        <v>49</v>
      </c>
      <c r="E55" s="73" t="s">
        <v>44</v>
      </c>
      <c r="F55" s="73" t="s">
        <v>41</v>
      </c>
      <c r="G55" s="66"/>
      <c r="H55" s="22"/>
      <c r="I55" s="23"/>
      <c r="J55" s="24">
        <v>12</v>
      </c>
      <c r="K55" s="46"/>
      <c r="L55" s="46"/>
      <c r="M55" s="27"/>
      <c r="N55" s="28">
        <f t="shared" si="7"/>
        <v>12</v>
      </c>
      <c r="O55" s="29"/>
      <c r="P55" s="30"/>
      <c r="Q55" s="2"/>
      <c r="R55" s="47"/>
    </row>
    <row r="56" spans="1:18">
      <c r="A56" s="20">
        <v>46</v>
      </c>
      <c r="B56" s="34">
        <v>41972</v>
      </c>
      <c r="C56" s="74" t="s">
        <v>75</v>
      </c>
      <c r="D56" s="75" t="s">
        <v>77</v>
      </c>
      <c r="E56" s="73" t="s">
        <v>44</v>
      </c>
      <c r="F56" s="73" t="s">
        <v>41</v>
      </c>
      <c r="G56" s="66"/>
      <c r="H56" s="22"/>
      <c r="I56" s="23"/>
      <c r="J56" s="24"/>
      <c r="K56" s="46"/>
      <c r="L56" s="46"/>
      <c r="M56" s="27">
        <v>3</v>
      </c>
      <c r="N56" s="28">
        <f t="shared" si="7"/>
        <v>3</v>
      </c>
      <c r="O56" s="29"/>
      <c r="P56" s="30"/>
      <c r="Q56" s="2"/>
      <c r="R56" s="47"/>
    </row>
    <row r="57" spans="1:18">
      <c r="A57" s="20">
        <v>47</v>
      </c>
      <c r="B57" s="34">
        <v>41974</v>
      </c>
      <c r="C57" s="74" t="s">
        <v>75</v>
      </c>
      <c r="D57" s="75" t="s">
        <v>76</v>
      </c>
      <c r="E57" s="73" t="s">
        <v>44</v>
      </c>
      <c r="F57" s="73" t="s">
        <v>41</v>
      </c>
      <c r="G57" s="66"/>
      <c r="H57" s="22"/>
      <c r="I57" s="23"/>
      <c r="J57" s="24"/>
      <c r="K57" s="46"/>
      <c r="L57" s="46"/>
      <c r="M57" s="27">
        <v>1.1000000000000001</v>
      </c>
      <c r="N57" s="28">
        <f t="shared" si="7"/>
        <v>1.1000000000000001</v>
      </c>
      <c r="O57" s="29"/>
      <c r="P57" s="30"/>
      <c r="Q57" s="2"/>
      <c r="R57" s="47"/>
    </row>
    <row r="58" spans="1:18">
      <c r="A58" s="20">
        <v>48</v>
      </c>
      <c r="B58" s="34">
        <v>41974</v>
      </c>
      <c r="C58" s="74" t="s">
        <v>75</v>
      </c>
      <c r="D58" s="75" t="s">
        <v>49</v>
      </c>
      <c r="E58" s="73" t="s">
        <v>44</v>
      </c>
      <c r="F58" s="73" t="s">
        <v>41</v>
      </c>
      <c r="G58" s="66"/>
      <c r="H58" s="22"/>
      <c r="I58" s="23"/>
      <c r="J58" s="24">
        <v>12</v>
      </c>
      <c r="K58" s="46"/>
      <c r="L58" s="46"/>
      <c r="M58" s="27"/>
      <c r="N58" s="28">
        <f t="shared" si="7"/>
        <v>12</v>
      </c>
      <c r="O58" s="29"/>
      <c r="P58" s="30"/>
      <c r="Q58" s="2"/>
      <c r="R58" s="47"/>
    </row>
    <row r="59" spans="1:18">
      <c r="A59" s="20">
        <v>49</v>
      </c>
      <c r="B59" s="34">
        <v>41974</v>
      </c>
      <c r="C59" s="74" t="s">
        <v>75</v>
      </c>
      <c r="D59" s="75" t="s">
        <v>66</v>
      </c>
      <c r="E59" s="73" t="s">
        <v>44</v>
      </c>
      <c r="F59" s="73" t="s">
        <v>41</v>
      </c>
      <c r="G59" s="66"/>
      <c r="H59" s="22"/>
      <c r="I59" s="23"/>
      <c r="J59" s="24">
        <v>7.2</v>
      </c>
      <c r="K59" s="46"/>
      <c r="L59" s="46"/>
      <c r="M59" s="27"/>
      <c r="N59" s="28">
        <f t="shared" si="7"/>
        <v>7.2</v>
      </c>
      <c r="O59" s="29"/>
      <c r="P59" s="30"/>
      <c r="Q59" s="2"/>
      <c r="R59" s="47"/>
    </row>
    <row r="60" spans="1:18">
      <c r="A60" s="20">
        <v>50</v>
      </c>
      <c r="B60" s="34">
        <v>41974</v>
      </c>
      <c r="C60" s="74" t="s">
        <v>75</v>
      </c>
      <c r="D60" s="75" t="s">
        <v>51</v>
      </c>
      <c r="E60" s="73" t="s">
        <v>44</v>
      </c>
      <c r="F60" s="73" t="s">
        <v>41</v>
      </c>
      <c r="G60" s="66"/>
      <c r="H60" s="22"/>
      <c r="I60" s="23"/>
      <c r="J60" s="24"/>
      <c r="K60" s="46"/>
      <c r="L60" s="46"/>
      <c r="M60" s="27"/>
      <c r="N60" s="28">
        <f t="shared" si="7"/>
        <v>0</v>
      </c>
      <c r="O60" s="29">
        <v>40</v>
      </c>
      <c r="P60" s="30"/>
      <c r="Q60" s="2"/>
      <c r="R60" s="47"/>
    </row>
    <row r="61" spans="1:18">
      <c r="A61" s="20">
        <v>51</v>
      </c>
      <c r="B61" s="34"/>
      <c r="C61" s="33"/>
      <c r="D61" s="36"/>
      <c r="E61" s="73"/>
      <c r="F61" s="73"/>
      <c r="G61" s="21"/>
      <c r="H61" s="22"/>
      <c r="I61" s="35"/>
      <c r="J61" s="25"/>
      <c r="K61" s="26"/>
      <c r="L61" s="26"/>
      <c r="M61" s="27"/>
      <c r="N61" s="28">
        <f t="shared" si="7"/>
        <v>0</v>
      </c>
      <c r="O61" s="29"/>
      <c r="P61" s="30"/>
      <c r="Q61" s="2"/>
      <c r="R61" s="47"/>
    </row>
    <row r="62" spans="1:18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18">
      <c r="A63" s="55"/>
      <c r="B63" s="56"/>
      <c r="C63" s="57"/>
      <c r="D63" s="58"/>
      <c r="E63" s="58"/>
      <c r="F63" s="59"/>
      <c r="G63" s="60"/>
      <c r="H63" s="61"/>
      <c r="I63" s="62"/>
      <c r="J63" s="62"/>
      <c r="K63" s="62"/>
      <c r="L63" s="62"/>
      <c r="M63" s="62"/>
      <c r="N63" s="63"/>
      <c r="O63" s="64"/>
      <c r="P63" s="65"/>
    </row>
    <row r="64" spans="1:18">
      <c r="A64" s="43"/>
      <c r="B64" s="49" t="s">
        <v>36</v>
      </c>
      <c r="C64" s="49"/>
      <c r="D64" s="49"/>
      <c r="E64" s="44"/>
      <c r="F64" s="44"/>
      <c r="G64" s="49" t="s">
        <v>38</v>
      </c>
      <c r="H64" s="49"/>
      <c r="I64" s="49"/>
      <c r="J64" s="44"/>
      <c r="K64" s="44"/>
      <c r="L64" s="49" t="s">
        <v>37</v>
      </c>
      <c r="M64" s="49"/>
      <c r="N64" s="49"/>
      <c r="O64" s="44"/>
      <c r="P64" s="65"/>
    </row>
    <row r="65" spans="1:16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65"/>
    </row>
    <row r="66" spans="1:16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H63:M63 I23:M61 J11:M12 I17:I22 J13:L22 M18:M22 H12:H61 H11:I11">
      <formula1>0</formula1>
      <formula2>0</formula2>
    </dataValidation>
    <dataValidation type="whole" operator="greaterThanOrEqual" allowBlank="1" showErrorMessage="1" errorTitle="Valore" error="Inserire un numero maggiore o uguale a 0 (zero)!" sqref="N63 N11:N61">
      <formula1>0</formula1>
      <formula2>0</formula2>
    </dataValidation>
    <dataValidation type="textLength" operator="greaterThan" allowBlank="1" showErrorMessage="1" sqref="D63:E63 D23:D61 E50">
      <formula1>1</formula1>
      <formula2>0</formula2>
    </dataValidation>
    <dataValidation type="textLength" operator="greaterThan" sqref="F63">
      <formula1>1</formula1>
      <formula2>0</formula2>
    </dataValidation>
    <dataValidation type="date" operator="greaterThanOrEqual" showErrorMessage="1" errorTitle="Data" error="Inserire una data superiore al 1/11/2000" sqref="B63 B24:B61">
      <formula1>36831</formula1>
      <formula2>0</formula2>
    </dataValidation>
    <dataValidation type="textLength" operator="greaterThan" allowBlank="1" sqref="C63 C12:C61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tabSelected="1" view="pageBreakPreview" topLeftCell="D1" zoomScale="60" zoomScaleNormal="60" workbookViewId="0">
      <selection activeCell="P8" sqref="P8:P10"/>
    </sheetView>
  </sheetViews>
  <sheetFormatPr defaultRowHeight="18.75"/>
  <cols>
    <col min="1" max="1" width="6.7109375" style="1" customWidth="1"/>
    <col min="2" max="2" width="29.8554687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40" t="s">
        <v>0</v>
      </c>
      <c r="C1" s="140"/>
      <c r="D1" s="141" t="s">
        <v>39</v>
      </c>
      <c r="E1" s="141"/>
      <c r="F1" s="38">
        <v>41944</v>
      </c>
      <c r="G1" s="37" t="s">
        <v>88</v>
      </c>
      <c r="L1" s="7" t="s">
        <v>28</v>
      </c>
      <c r="M1" s="3">
        <f>+P1-N7</f>
        <v>0</v>
      </c>
      <c r="N1" s="5" t="s">
        <v>1</v>
      </c>
      <c r="O1" s="6"/>
      <c r="P1" s="40">
        <f>SUM(H7:M7)</f>
        <v>1350.84</v>
      </c>
      <c r="Q1" s="3" t="s">
        <v>26</v>
      </c>
      <c r="R1" s="86">
        <f>SUM(R11:R14)</f>
        <v>186.51999999999998</v>
      </c>
    </row>
    <row r="2" spans="1:18" s="7" customFormat="1" ht="57.75" customHeight="1">
      <c r="A2" s="4"/>
      <c r="B2" s="142" t="s">
        <v>2</v>
      </c>
      <c r="C2" s="142"/>
      <c r="D2" s="141"/>
      <c r="E2" s="141"/>
      <c r="F2" s="8"/>
      <c r="G2" s="8"/>
      <c r="N2" s="9" t="s">
        <v>3</v>
      </c>
      <c r="O2" s="10"/>
      <c r="P2" s="11"/>
      <c r="Q2" s="3"/>
      <c r="R2" s="86"/>
    </row>
    <row r="3" spans="1:18" s="7" customFormat="1" ht="35.25" customHeight="1">
      <c r="A3" s="4"/>
      <c r="B3" s="142" t="s">
        <v>24</v>
      </c>
      <c r="C3" s="142"/>
      <c r="D3" s="141" t="s">
        <v>40</v>
      </c>
      <c r="E3" s="141"/>
      <c r="N3" s="9" t="s">
        <v>4</v>
      </c>
      <c r="O3" s="10"/>
      <c r="P3" s="45">
        <f>+O7</f>
        <v>739.33</v>
      </c>
      <c r="Q3" s="12"/>
      <c r="R3" s="86">
        <f>R14</f>
        <v>86.35</v>
      </c>
    </row>
    <row r="4" spans="1:18" s="7" customFormat="1" ht="35.25" customHeight="1" thickBot="1">
      <c r="A4" s="4"/>
      <c r="D4" s="13"/>
      <c r="E4" s="13"/>
      <c r="F4" s="9" t="s">
        <v>19</v>
      </c>
      <c r="G4" s="50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86"/>
    </row>
    <row r="5" spans="1:18" s="7" customFormat="1" ht="43.5" customHeight="1" thickTop="1" thickBot="1">
      <c r="A5" s="4"/>
      <c r="B5" s="18" t="s">
        <v>6</v>
      </c>
      <c r="C5" s="19"/>
      <c r="D5" s="42">
        <v>5</v>
      </c>
      <c r="E5" s="13"/>
      <c r="F5" s="9" t="s">
        <v>7</v>
      </c>
      <c r="G5" s="50">
        <v>1.1100000000000001</v>
      </c>
      <c r="N5" s="121" t="s">
        <v>8</v>
      </c>
      <c r="O5" s="121"/>
      <c r="P5" s="41">
        <f>P1-P2-P3-P4</f>
        <v>611.50999999999988</v>
      </c>
      <c r="Q5" s="12"/>
      <c r="R5" s="86">
        <f>R1-R3-R2</f>
        <v>100.16999999999999</v>
      </c>
    </row>
    <row r="6" spans="1:18" s="7" customFormat="1" ht="43.5" customHeight="1" thickTop="1" thickBot="1">
      <c r="A6" s="4"/>
      <c r="B6" s="39" t="s">
        <v>87</v>
      </c>
      <c r="C6" s="39"/>
      <c r="D6" s="13"/>
      <c r="E6" s="13"/>
      <c r="F6" s="9" t="s">
        <v>9</v>
      </c>
      <c r="G6" s="69">
        <v>11.11</v>
      </c>
      <c r="Q6" s="12"/>
    </row>
    <row r="7" spans="1:18" s="7" customFormat="1" ht="27" customHeight="1" thickTop="1" thickBot="1">
      <c r="A7" s="122" t="s">
        <v>27</v>
      </c>
      <c r="B7" s="123"/>
      <c r="C7" s="124"/>
      <c r="D7" s="125" t="s">
        <v>10</v>
      </c>
      <c r="E7" s="126"/>
      <c r="F7" s="126"/>
      <c r="G7" s="70">
        <f>SUM(G11:G17)</f>
        <v>0</v>
      </c>
      <c r="H7" s="68">
        <f>SUM(H11:H17)</f>
        <v>0</v>
      </c>
      <c r="I7" s="52">
        <f>SUM(I11:I17)</f>
        <v>0</v>
      </c>
      <c r="J7" s="52">
        <f>SUM(J11:J17)</f>
        <v>340</v>
      </c>
      <c r="K7" s="52">
        <f>SUM(K11:K17)</f>
        <v>250</v>
      </c>
      <c r="L7" s="52">
        <f>SUM(L11:L17)</f>
        <v>739.33</v>
      </c>
      <c r="M7" s="53">
        <f>SUM(M11:M17)</f>
        <v>21.51</v>
      </c>
      <c r="N7" s="51">
        <f>SUM(N11:N17)</f>
        <v>1350.8400000000001</v>
      </c>
      <c r="O7" s="54">
        <f>SUM(O11:O17)</f>
        <v>739.33</v>
      </c>
      <c r="P7" s="12">
        <f>+N7-SUM(H7:M7)</f>
        <v>0</v>
      </c>
    </row>
    <row r="8" spans="1:18" ht="36" customHeight="1" thickTop="1" thickBot="1">
      <c r="A8" s="127"/>
      <c r="B8" s="128" t="s">
        <v>11</v>
      </c>
      <c r="C8" s="128" t="s">
        <v>12</v>
      </c>
      <c r="D8" s="129" t="s">
        <v>23</v>
      </c>
      <c r="E8" s="128" t="s">
        <v>30</v>
      </c>
      <c r="F8" s="131" t="s">
        <v>29</v>
      </c>
      <c r="G8" s="132" t="s">
        <v>13</v>
      </c>
      <c r="H8" s="134" t="s">
        <v>14</v>
      </c>
      <c r="I8" s="135" t="s">
        <v>32</v>
      </c>
      <c r="J8" s="136" t="s">
        <v>34</v>
      </c>
      <c r="K8" s="136" t="s">
        <v>33</v>
      </c>
      <c r="L8" s="137" t="s">
        <v>20</v>
      </c>
      <c r="M8" s="138"/>
      <c r="N8" s="120" t="s">
        <v>15</v>
      </c>
      <c r="O8" s="139" t="s">
        <v>16</v>
      </c>
      <c r="P8" s="112" t="s">
        <v>17</v>
      </c>
      <c r="Q8" s="2"/>
      <c r="R8" s="113" t="s">
        <v>35</v>
      </c>
    </row>
    <row r="9" spans="1:18" ht="36" customHeight="1" thickTop="1" thickBot="1">
      <c r="A9" s="127"/>
      <c r="B9" s="128" t="s">
        <v>11</v>
      </c>
      <c r="C9" s="128"/>
      <c r="D9" s="130"/>
      <c r="E9" s="128"/>
      <c r="F9" s="131"/>
      <c r="G9" s="133"/>
      <c r="H9" s="134" t="s">
        <v>32</v>
      </c>
      <c r="I9" s="135" t="s">
        <v>32</v>
      </c>
      <c r="J9" s="135"/>
      <c r="K9" s="135" t="s">
        <v>31</v>
      </c>
      <c r="L9" s="116" t="s">
        <v>21</v>
      </c>
      <c r="M9" s="118" t="s">
        <v>22</v>
      </c>
      <c r="N9" s="120"/>
      <c r="O9" s="139"/>
      <c r="P9" s="112"/>
      <c r="Q9" s="2"/>
      <c r="R9" s="114"/>
    </row>
    <row r="10" spans="1:18" ht="37.5" customHeight="1" thickTop="1" thickBot="1">
      <c r="A10" s="127"/>
      <c r="B10" s="128"/>
      <c r="C10" s="128"/>
      <c r="D10" s="130"/>
      <c r="E10" s="128"/>
      <c r="F10" s="131"/>
      <c r="G10" s="67" t="s">
        <v>18</v>
      </c>
      <c r="H10" s="134"/>
      <c r="I10" s="135"/>
      <c r="J10" s="135"/>
      <c r="K10" s="135"/>
      <c r="L10" s="117"/>
      <c r="M10" s="119"/>
      <c r="N10" s="120"/>
      <c r="O10" s="139"/>
      <c r="P10" s="112"/>
      <c r="Q10" s="2"/>
      <c r="R10" s="115"/>
    </row>
    <row r="11" spans="1:18" ht="19.5" thickTop="1">
      <c r="A11" s="31">
        <v>1</v>
      </c>
      <c r="B11" s="34">
        <v>41972</v>
      </c>
      <c r="C11" s="74" t="s">
        <v>75</v>
      </c>
      <c r="D11" s="75" t="s">
        <v>83</v>
      </c>
      <c r="E11" s="73" t="s">
        <v>82</v>
      </c>
      <c r="F11" s="73" t="s">
        <v>89</v>
      </c>
      <c r="G11" s="21"/>
      <c r="H11" s="22">
        <f>IF($D$3="si",($G$5/$G$6*G11),IF($D$3="no",G11*$G$4,0))</f>
        <v>0</v>
      </c>
      <c r="I11" s="23"/>
      <c r="J11" s="24"/>
      <c r="K11" s="46">
        <v>250</v>
      </c>
      <c r="L11" s="26"/>
      <c r="M11" s="27"/>
      <c r="N11" s="85">
        <f>SUM(H11:M11)</f>
        <v>250</v>
      </c>
      <c r="O11" s="32"/>
      <c r="P11" s="30"/>
      <c r="Q11" s="2"/>
      <c r="R11" s="47">
        <v>38.99</v>
      </c>
    </row>
    <row r="12" spans="1:18" ht="37.5">
      <c r="A12" s="31">
        <v>2</v>
      </c>
      <c r="B12" s="34">
        <v>41973</v>
      </c>
      <c r="C12" s="74" t="s">
        <v>75</v>
      </c>
      <c r="D12" s="75" t="s">
        <v>84</v>
      </c>
      <c r="E12" s="73" t="s">
        <v>82</v>
      </c>
      <c r="F12" s="73" t="s">
        <v>89</v>
      </c>
      <c r="G12" s="21"/>
      <c r="H12" s="22">
        <f t="shared" ref="H12:H17" si="0">IF($D$3="si",($G$5/$G$6*G12),IF($D$3="no",G12*$G$4,0))</f>
        <v>0</v>
      </c>
      <c r="I12" s="23"/>
      <c r="J12" s="24">
        <v>340</v>
      </c>
      <c r="K12" s="46"/>
      <c r="L12" s="26"/>
      <c r="M12" s="27"/>
      <c r="N12" s="85">
        <f t="shared" ref="N12:N17" si="1">SUM(H12:M12)</f>
        <v>340</v>
      </c>
      <c r="O12" s="32"/>
      <c r="P12" s="30" t="str">
        <f t="shared" ref="P12:P17" si="2">IF(F12="Milano","X","")</f>
        <v/>
      </c>
      <c r="Q12" s="2"/>
      <c r="R12" s="79">
        <v>47.39</v>
      </c>
    </row>
    <row r="13" spans="1:18">
      <c r="A13" s="31">
        <v>3</v>
      </c>
      <c r="B13" s="34">
        <v>41974</v>
      </c>
      <c r="C13" s="74" t="s">
        <v>75</v>
      </c>
      <c r="D13" s="75" t="s">
        <v>85</v>
      </c>
      <c r="E13" s="73" t="s">
        <v>82</v>
      </c>
      <c r="F13" s="73" t="s">
        <v>89</v>
      </c>
      <c r="G13" s="21"/>
      <c r="H13" s="22">
        <f t="shared" si="0"/>
        <v>0</v>
      </c>
      <c r="I13" s="23"/>
      <c r="J13" s="24"/>
      <c r="K13" s="46"/>
      <c r="L13" s="26"/>
      <c r="M13" s="27">
        <v>21.51</v>
      </c>
      <c r="N13" s="85">
        <f t="shared" si="1"/>
        <v>21.51</v>
      </c>
      <c r="O13" s="32"/>
      <c r="P13" s="30" t="str">
        <f t="shared" si="2"/>
        <v/>
      </c>
      <c r="Q13" s="2"/>
      <c r="R13" s="48">
        <v>13.79</v>
      </c>
    </row>
    <row r="14" spans="1:18">
      <c r="A14" s="31">
        <v>4</v>
      </c>
      <c r="B14" s="34">
        <v>41974</v>
      </c>
      <c r="C14" s="74" t="s">
        <v>75</v>
      </c>
      <c r="D14" s="75" t="s">
        <v>86</v>
      </c>
      <c r="E14" s="73" t="s">
        <v>82</v>
      </c>
      <c r="F14" s="73" t="s">
        <v>89</v>
      </c>
      <c r="G14" s="21"/>
      <c r="H14" s="22">
        <f t="shared" si="0"/>
        <v>0</v>
      </c>
      <c r="I14" s="23"/>
      <c r="J14" s="24"/>
      <c r="K14" s="46"/>
      <c r="L14" s="26">
        <v>739.33</v>
      </c>
      <c r="M14" s="27"/>
      <c r="N14" s="85">
        <f t="shared" si="1"/>
        <v>739.33</v>
      </c>
      <c r="O14" s="32">
        <v>739.33</v>
      </c>
      <c r="P14" s="30" t="str">
        <f t="shared" si="2"/>
        <v/>
      </c>
      <c r="Q14" s="2"/>
      <c r="R14" s="111">
        <v>86.35</v>
      </c>
    </row>
    <row r="15" spans="1:18" ht="30" customHeight="1">
      <c r="A15" s="31">
        <v>5</v>
      </c>
      <c r="B15" s="77"/>
      <c r="C15" s="74"/>
      <c r="D15" s="81"/>
      <c r="E15" s="81"/>
      <c r="F15" s="82"/>
      <c r="G15" s="21"/>
      <c r="H15" s="22">
        <f t="shared" si="0"/>
        <v>0</v>
      </c>
      <c r="I15" s="23"/>
      <c r="J15" s="24"/>
      <c r="K15" s="46"/>
      <c r="L15" s="26"/>
      <c r="M15" s="27"/>
      <c r="N15" s="85">
        <f>O15</f>
        <v>0</v>
      </c>
      <c r="O15" s="32"/>
      <c r="P15" s="30" t="str">
        <f t="shared" si="2"/>
        <v/>
      </c>
      <c r="Q15" s="2"/>
      <c r="R15" s="48"/>
    </row>
    <row r="16" spans="1:18" ht="30" customHeight="1">
      <c r="A16" s="31">
        <v>6</v>
      </c>
      <c r="B16" s="83"/>
      <c r="C16" s="74"/>
      <c r="D16" s="81"/>
      <c r="E16" s="81"/>
      <c r="F16" s="82"/>
      <c r="G16" s="21"/>
      <c r="H16" s="22">
        <f t="shared" si="0"/>
        <v>0</v>
      </c>
      <c r="I16" s="23"/>
      <c r="J16" s="24"/>
      <c r="K16" s="46"/>
      <c r="L16" s="26"/>
      <c r="M16" s="27"/>
      <c r="N16" s="85">
        <f t="shared" si="1"/>
        <v>0</v>
      </c>
      <c r="O16" s="32"/>
      <c r="P16" s="30" t="str">
        <f t="shared" si="2"/>
        <v/>
      </c>
      <c r="Q16" s="2"/>
      <c r="R16" s="48"/>
    </row>
    <row r="17" spans="1:18" ht="30" customHeight="1">
      <c r="A17" s="31">
        <v>7</v>
      </c>
      <c r="B17" s="83"/>
      <c r="C17" s="74"/>
      <c r="D17" s="81"/>
      <c r="E17" s="81"/>
      <c r="F17" s="82"/>
      <c r="G17" s="21"/>
      <c r="H17" s="22">
        <f t="shared" si="0"/>
        <v>0</v>
      </c>
      <c r="I17" s="23"/>
      <c r="J17" s="24"/>
      <c r="K17" s="46"/>
      <c r="L17" s="26"/>
      <c r="M17" s="27"/>
      <c r="N17" s="85">
        <f t="shared" si="1"/>
        <v>0</v>
      </c>
      <c r="O17" s="32"/>
      <c r="P17" s="30" t="str">
        <f t="shared" si="2"/>
        <v/>
      </c>
      <c r="Q17" s="2"/>
      <c r="R17" s="48"/>
    </row>
    <row r="18" spans="1:18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8">
      <c r="A19" s="55"/>
      <c r="B19" s="56"/>
      <c r="C19" s="57"/>
      <c r="D19" s="58"/>
      <c r="E19" s="58"/>
      <c r="F19" s="59"/>
      <c r="G19" s="60"/>
      <c r="H19" s="61"/>
      <c r="I19" s="62"/>
      <c r="J19" s="62"/>
      <c r="K19" s="62"/>
      <c r="L19" s="62"/>
      <c r="M19" s="62"/>
      <c r="N19" s="63"/>
      <c r="O19" s="64"/>
      <c r="P19" s="65"/>
    </row>
    <row r="20" spans="1:18">
      <c r="A20" s="43"/>
      <c r="B20" s="49" t="s">
        <v>36</v>
      </c>
      <c r="C20" s="49"/>
      <c r="D20" s="49"/>
      <c r="E20" s="44"/>
      <c r="F20" s="44"/>
      <c r="G20" s="49" t="s">
        <v>38</v>
      </c>
      <c r="H20" s="49"/>
      <c r="I20" s="49"/>
      <c r="J20" s="44"/>
      <c r="K20" s="44"/>
      <c r="L20" s="49" t="s">
        <v>37</v>
      </c>
      <c r="M20" s="49"/>
      <c r="N20" s="49"/>
      <c r="O20" s="44"/>
      <c r="P20" s="65"/>
    </row>
    <row r="21" spans="1:18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65"/>
    </row>
    <row r="22" spans="1:18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19">
      <formula1>1</formula1>
      <formula2>0</formula2>
    </dataValidation>
    <dataValidation type="date" operator="greaterThanOrEqual" showErrorMessage="1" errorTitle="Data" error="Inserire una data superiore al 1/11/2000" sqref="B19">
      <formula1>36831</formula1>
      <formula2>0</formula2>
    </dataValidation>
    <dataValidation type="textLength" operator="greaterThan" sqref="F19">
      <formula1>1</formula1>
      <formula2>0</formula2>
    </dataValidation>
    <dataValidation type="textLength" operator="greaterThan" allowBlank="1" showErrorMessage="1" sqref="D19:E19">
      <formula1>1</formula1>
      <formula2>0</formula2>
    </dataValidation>
    <dataValidation type="whole" operator="greaterThanOrEqual" allowBlank="1" showErrorMessage="1" errorTitle="Valore" error="Inserire un numero maggiore o uguale a 0 (zero)!" sqref="N19 N11:N17">
      <formula1>0</formula1>
      <formula2>0</formula2>
    </dataValidation>
    <dataValidation type="decimal" operator="greaterThanOrEqual" allowBlank="1" showErrorMessage="1" errorTitle="Valore" error="Inserire un numero maggiore o uguale a 0 (zero)!" sqref="H19:M19 I16:I17 J12:L17 H11:H17 M17 J11:M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1.76" bottom="0.74803149606299213" header="0.31496062992125984" footer="0.31496062992125984"/>
  <pageSetup paperSize="9" scale="30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topLeftCell="D1" zoomScale="60" zoomScaleNormal="60" workbookViewId="0">
      <selection activeCell="R12" sqref="R12"/>
    </sheetView>
  </sheetViews>
  <sheetFormatPr defaultRowHeight="18.75"/>
  <cols>
    <col min="1" max="1" width="6.7109375" style="1" customWidth="1"/>
    <col min="2" max="2" width="29.8554687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40" t="s">
        <v>0</v>
      </c>
      <c r="C1" s="140"/>
      <c r="D1" s="141" t="s">
        <v>39</v>
      </c>
      <c r="E1" s="141"/>
      <c r="F1" s="38">
        <v>41944</v>
      </c>
      <c r="G1" s="37" t="s">
        <v>90</v>
      </c>
      <c r="L1" s="7" t="s">
        <v>28</v>
      </c>
      <c r="M1" s="3">
        <f>+P1-N7</f>
        <v>0</v>
      </c>
      <c r="N1" s="5" t="s">
        <v>1</v>
      </c>
      <c r="O1" s="6"/>
      <c r="P1" s="40">
        <f>SUM(H7:M7)</f>
        <v>10.25</v>
      </c>
      <c r="Q1" s="3" t="s">
        <v>26</v>
      </c>
      <c r="R1" s="86">
        <f>R11</f>
        <v>4.05</v>
      </c>
    </row>
    <row r="2" spans="1:18" s="7" customFormat="1" ht="57.75" customHeight="1">
      <c r="A2" s="4"/>
      <c r="B2" s="142" t="s">
        <v>2</v>
      </c>
      <c r="C2" s="142"/>
      <c r="D2" s="141"/>
      <c r="E2" s="141"/>
      <c r="F2" s="8"/>
      <c r="G2" s="8"/>
      <c r="N2" s="9" t="s">
        <v>3</v>
      </c>
      <c r="O2" s="10"/>
      <c r="P2" s="11"/>
      <c r="Q2" s="3" t="s">
        <v>25</v>
      </c>
      <c r="R2" s="86"/>
    </row>
    <row r="3" spans="1:18" s="7" customFormat="1" ht="35.25" customHeight="1">
      <c r="A3" s="4"/>
      <c r="B3" s="142" t="s">
        <v>24</v>
      </c>
      <c r="C3" s="142"/>
      <c r="D3" s="141" t="s">
        <v>40</v>
      </c>
      <c r="E3" s="141"/>
      <c r="N3" s="9" t="s">
        <v>4</v>
      </c>
      <c r="O3" s="10"/>
      <c r="P3" s="45">
        <f>+O7</f>
        <v>0</v>
      </c>
      <c r="Q3" s="12"/>
      <c r="R3" s="86">
        <v>0</v>
      </c>
    </row>
    <row r="4" spans="1:18" s="7" customFormat="1" ht="35.25" customHeight="1" thickBot="1">
      <c r="A4" s="4"/>
      <c r="D4" s="13"/>
      <c r="E4" s="13"/>
      <c r="F4" s="9" t="s">
        <v>19</v>
      </c>
      <c r="G4" s="50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86"/>
    </row>
    <row r="5" spans="1:18" s="7" customFormat="1" ht="43.5" customHeight="1" thickTop="1" thickBot="1">
      <c r="A5" s="4"/>
      <c r="B5" s="18" t="s">
        <v>6</v>
      </c>
      <c r="C5" s="19"/>
      <c r="D5" s="42">
        <v>1</v>
      </c>
      <c r="E5" s="13"/>
      <c r="F5" s="9" t="s">
        <v>7</v>
      </c>
      <c r="G5" s="50">
        <v>1.1100000000000001</v>
      </c>
      <c r="N5" s="121" t="s">
        <v>8</v>
      </c>
      <c r="O5" s="121"/>
      <c r="P5" s="41">
        <f>P1-P2-P3-P4</f>
        <v>10.25</v>
      </c>
      <c r="Q5" s="12"/>
      <c r="R5" s="86">
        <f>R1</f>
        <v>4.05</v>
      </c>
    </row>
    <row r="6" spans="1:18" s="7" customFormat="1" ht="43.5" customHeight="1" thickTop="1" thickBot="1">
      <c r="A6" s="4"/>
      <c r="B6" s="39" t="s">
        <v>91</v>
      </c>
      <c r="C6" s="39"/>
      <c r="D6" s="13"/>
      <c r="E6" s="13"/>
      <c r="F6" s="9" t="s">
        <v>9</v>
      </c>
      <c r="G6" s="69">
        <v>11.11</v>
      </c>
      <c r="Q6" s="12"/>
    </row>
    <row r="7" spans="1:18" s="7" customFormat="1" ht="27" customHeight="1" thickTop="1" thickBot="1">
      <c r="A7" s="122" t="s">
        <v>27</v>
      </c>
      <c r="B7" s="123"/>
      <c r="C7" s="124"/>
      <c r="D7" s="125" t="s">
        <v>10</v>
      </c>
      <c r="E7" s="126"/>
      <c r="F7" s="126"/>
      <c r="G7" s="70">
        <f t="shared" ref="G7:O7" si="0">SUM(G11:G18)</f>
        <v>0</v>
      </c>
      <c r="H7" s="68">
        <f t="shared" si="0"/>
        <v>0</v>
      </c>
      <c r="I7" s="52">
        <f t="shared" si="0"/>
        <v>0</v>
      </c>
      <c r="J7" s="52">
        <f t="shared" si="0"/>
        <v>0</v>
      </c>
      <c r="K7" s="52">
        <f t="shared" si="0"/>
        <v>0</v>
      </c>
      <c r="L7" s="52">
        <f t="shared" si="0"/>
        <v>0</v>
      </c>
      <c r="M7" s="53">
        <f t="shared" si="0"/>
        <v>10.25</v>
      </c>
      <c r="N7" s="51">
        <f t="shared" si="0"/>
        <v>10.25</v>
      </c>
      <c r="O7" s="54">
        <f t="shared" si="0"/>
        <v>0</v>
      </c>
      <c r="P7" s="12">
        <f>+N7-SUM(H7:M7)</f>
        <v>0</v>
      </c>
    </row>
    <row r="8" spans="1:18" ht="36" customHeight="1" thickTop="1" thickBot="1">
      <c r="A8" s="127"/>
      <c r="B8" s="128" t="s">
        <v>11</v>
      </c>
      <c r="C8" s="128" t="s">
        <v>12</v>
      </c>
      <c r="D8" s="129" t="s">
        <v>23</v>
      </c>
      <c r="E8" s="128" t="s">
        <v>30</v>
      </c>
      <c r="F8" s="131" t="s">
        <v>29</v>
      </c>
      <c r="G8" s="132" t="s">
        <v>13</v>
      </c>
      <c r="H8" s="134" t="s">
        <v>14</v>
      </c>
      <c r="I8" s="135" t="s">
        <v>32</v>
      </c>
      <c r="J8" s="136" t="s">
        <v>34</v>
      </c>
      <c r="K8" s="136" t="s">
        <v>33</v>
      </c>
      <c r="L8" s="137" t="s">
        <v>20</v>
      </c>
      <c r="M8" s="138"/>
      <c r="N8" s="120" t="s">
        <v>15</v>
      </c>
      <c r="O8" s="139" t="s">
        <v>16</v>
      </c>
      <c r="P8" s="112" t="s">
        <v>17</v>
      </c>
      <c r="Q8" s="2"/>
      <c r="R8" s="113" t="s">
        <v>35</v>
      </c>
    </row>
    <row r="9" spans="1:18" ht="36" customHeight="1" thickTop="1" thickBot="1">
      <c r="A9" s="127"/>
      <c r="B9" s="128" t="s">
        <v>11</v>
      </c>
      <c r="C9" s="128"/>
      <c r="D9" s="130"/>
      <c r="E9" s="128"/>
      <c r="F9" s="131"/>
      <c r="G9" s="133"/>
      <c r="H9" s="134" t="s">
        <v>32</v>
      </c>
      <c r="I9" s="135" t="s">
        <v>32</v>
      </c>
      <c r="J9" s="135"/>
      <c r="K9" s="135" t="s">
        <v>31</v>
      </c>
      <c r="L9" s="116" t="s">
        <v>21</v>
      </c>
      <c r="M9" s="118" t="s">
        <v>22</v>
      </c>
      <c r="N9" s="120"/>
      <c r="O9" s="139"/>
      <c r="P9" s="112"/>
      <c r="Q9" s="2"/>
      <c r="R9" s="114"/>
    </row>
    <row r="10" spans="1:18" ht="37.5" customHeight="1" thickTop="1" thickBot="1">
      <c r="A10" s="127"/>
      <c r="B10" s="128"/>
      <c r="C10" s="128"/>
      <c r="D10" s="130"/>
      <c r="E10" s="128"/>
      <c r="F10" s="131"/>
      <c r="G10" s="67" t="s">
        <v>18</v>
      </c>
      <c r="H10" s="134"/>
      <c r="I10" s="135"/>
      <c r="J10" s="135"/>
      <c r="K10" s="135"/>
      <c r="L10" s="117"/>
      <c r="M10" s="119"/>
      <c r="N10" s="120"/>
      <c r="O10" s="139"/>
      <c r="P10" s="112"/>
      <c r="Q10" s="2"/>
      <c r="R10" s="115"/>
    </row>
    <row r="11" spans="1:18" ht="19.5" thickTop="1">
      <c r="A11" s="20">
        <v>1</v>
      </c>
      <c r="B11" s="34">
        <v>41970</v>
      </c>
      <c r="C11" s="74" t="s">
        <v>42</v>
      </c>
      <c r="D11" s="75" t="s">
        <v>92</v>
      </c>
      <c r="E11" s="73"/>
      <c r="F11" s="73"/>
      <c r="G11" s="66"/>
      <c r="H11" s="22">
        <f>IF($D$3="si",($G$5/$G$6*G11),IF($D$3="no",G11*$G$4,0))</f>
        <v>0</v>
      </c>
      <c r="I11" s="23"/>
      <c r="J11" s="24"/>
      <c r="K11" s="46"/>
      <c r="L11" s="46"/>
      <c r="M11" s="27">
        <v>10.25</v>
      </c>
      <c r="N11" s="85">
        <f>SUM(H11:M11)</f>
        <v>10.25</v>
      </c>
      <c r="O11" s="29"/>
      <c r="P11" s="30"/>
      <c r="Q11" s="2"/>
      <c r="R11" s="47">
        <v>4.05</v>
      </c>
    </row>
    <row r="12" spans="1:18">
      <c r="A12" s="31">
        <v>2</v>
      </c>
      <c r="B12" s="34"/>
      <c r="C12" s="74"/>
      <c r="D12" s="75"/>
      <c r="E12" s="73"/>
      <c r="F12" s="73"/>
      <c r="G12" s="21"/>
      <c r="H12" s="22">
        <f>IF($D$3="si",($G$5/$G$6*G12),IF($D$3="no",G12*$G$4,0))</f>
        <v>0</v>
      </c>
      <c r="I12" s="23"/>
      <c r="J12" s="24"/>
      <c r="K12" s="46"/>
      <c r="L12" s="26"/>
      <c r="M12" s="27"/>
      <c r="N12" s="85">
        <f>SUM(H12:M12)</f>
        <v>0</v>
      </c>
      <c r="O12" s="32"/>
      <c r="P12" s="30"/>
      <c r="Q12" s="2"/>
      <c r="R12" s="47"/>
    </row>
    <row r="13" spans="1:18">
      <c r="A13" s="31">
        <v>3</v>
      </c>
      <c r="B13" s="34"/>
      <c r="C13" s="74"/>
      <c r="D13" s="75"/>
      <c r="E13" s="73"/>
      <c r="F13" s="73"/>
      <c r="G13" s="21"/>
      <c r="H13" s="22">
        <f t="shared" ref="H13:H18" si="1">IF($D$3="si",($G$5/$G$6*G13),IF($D$3="no",G13*$G$4,0))</f>
        <v>0</v>
      </c>
      <c r="I13" s="23"/>
      <c r="J13" s="24"/>
      <c r="K13" s="46"/>
      <c r="L13" s="26"/>
      <c r="M13" s="27"/>
      <c r="N13" s="85">
        <f t="shared" ref="N13:N18" si="2">SUM(H13:M13)</f>
        <v>0</v>
      </c>
      <c r="O13" s="32"/>
      <c r="P13" s="30" t="str">
        <f t="shared" ref="P13:P18" si="3">IF(F13="Milano","X","")</f>
        <v/>
      </c>
      <c r="Q13" s="2"/>
      <c r="R13" s="79"/>
    </row>
    <row r="14" spans="1:18">
      <c r="A14" s="31">
        <v>4</v>
      </c>
      <c r="B14" s="34"/>
      <c r="C14" s="74"/>
      <c r="D14" s="75"/>
      <c r="E14" s="73"/>
      <c r="F14" s="73"/>
      <c r="G14" s="21"/>
      <c r="H14" s="22">
        <f t="shared" si="1"/>
        <v>0</v>
      </c>
      <c r="I14" s="23"/>
      <c r="J14" s="24"/>
      <c r="K14" s="46"/>
      <c r="L14" s="26"/>
      <c r="M14" s="27"/>
      <c r="N14" s="85">
        <f t="shared" si="2"/>
        <v>0</v>
      </c>
      <c r="O14" s="32"/>
      <c r="P14" s="30" t="str">
        <f t="shared" si="3"/>
        <v/>
      </c>
      <c r="Q14" s="2"/>
      <c r="R14" s="48"/>
    </row>
    <row r="15" spans="1:18">
      <c r="A15" s="31">
        <v>5</v>
      </c>
      <c r="B15" s="34"/>
      <c r="C15" s="74"/>
      <c r="D15" s="75"/>
      <c r="E15" s="73"/>
      <c r="F15" s="73"/>
      <c r="G15" s="21"/>
      <c r="H15" s="22">
        <f t="shared" si="1"/>
        <v>0</v>
      </c>
      <c r="I15" s="23"/>
      <c r="J15" s="24"/>
      <c r="K15" s="46"/>
      <c r="L15" s="26"/>
      <c r="M15" s="27"/>
      <c r="N15" s="85">
        <f t="shared" si="2"/>
        <v>0</v>
      </c>
      <c r="O15" s="32"/>
      <c r="P15" s="30" t="str">
        <f t="shared" si="3"/>
        <v/>
      </c>
      <c r="Q15" s="2"/>
      <c r="R15" s="80"/>
    </row>
    <row r="16" spans="1:18" ht="30" customHeight="1">
      <c r="A16" s="31">
        <v>6</v>
      </c>
      <c r="B16" s="77"/>
      <c r="C16" s="74"/>
      <c r="D16" s="81"/>
      <c r="E16" s="81"/>
      <c r="F16" s="82"/>
      <c r="G16" s="21"/>
      <c r="H16" s="22">
        <f t="shared" si="1"/>
        <v>0</v>
      </c>
      <c r="I16" s="23"/>
      <c r="J16" s="24"/>
      <c r="K16" s="46"/>
      <c r="L16" s="26"/>
      <c r="M16" s="27"/>
      <c r="N16" s="85">
        <f>O16</f>
        <v>0</v>
      </c>
      <c r="O16" s="32"/>
      <c r="P16" s="30" t="str">
        <f t="shared" si="3"/>
        <v/>
      </c>
      <c r="Q16" s="2"/>
      <c r="R16" s="48"/>
    </row>
    <row r="17" spans="1:18" ht="30" customHeight="1">
      <c r="A17" s="31">
        <v>7</v>
      </c>
      <c r="B17" s="83"/>
      <c r="C17" s="74"/>
      <c r="D17" s="81"/>
      <c r="E17" s="81"/>
      <c r="F17" s="82"/>
      <c r="G17" s="21"/>
      <c r="H17" s="22">
        <f t="shared" si="1"/>
        <v>0</v>
      </c>
      <c r="I17" s="23"/>
      <c r="J17" s="24"/>
      <c r="K17" s="46"/>
      <c r="L17" s="26"/>
      <c r="M17" s="27"/>
      <c r="N17" s="85">
        <f t="shared" si="2"/>
        <v>0</v>
      </c>
      <c r="O17" s="32"/>
      <c r="P17" s="30" t="str">
        <f t="shared" si="3"/>
        <v/>
      </c>
      <c r="Q17" s="2"/>
      <c r="R17" s="48"/>
    </row>
    <row r="18" spans="1:18" ht="30" customHeight="1">
      <c r="A18" s="31">
        <v>8</v>
      </c>
      <c r="B18" s="83"/>
      <c r="C18" s="74"/>
      <c r="D18" s="81"/>
      <c r="E18" s="81"/>
      <c r="F18" s="82"/>
      <c r="G18" s="21"/>
      <c r="H18" s="22">
        <f t="shared" si="1"/>
        <v>0</v>
      </c>
      <c r="I18" s="23"/>
      <c r="J18" s="24"/>
      <c r="K18" s="46"/>
      <c r="L18" s="26"/>
      <c r="M18" s="27"/>
      <c r="N18" s="85">
        <f t="shared" si="2"/>
        <v>0</v>
      </c>
      <c r="O18" s="32"/>
      <c r="P18" s="30" t="str">
        <f t="shared" si="3"/>
        <v/>
      </c>
      <c r="Q18" s="2"/>
      <c r="R18" s="48"/>
    </row>
    <row r="19" spans="1:18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8">
      <c r="A20" s="55"/>
      <c r="B20" s="56"/>
      <c r="C20" s="57"/>
      <c r="D20" s="58"/>
      <c r="E20" s="58"/>
      <c r="F20" s="59"/>
      <c r="G20" s="60"/>
      <c r="H20" s="61"/>
      <c r="I20" s="62"/>
      <c r="J20" s="62"/>
      <c r="K20" s="62"/>
      <c r="L20" s="62"/>
      <c r="M20" s="62"/>
      <c r="N20" s="63"/>
      <c r="O20" s="64"/>
      <c r="P20" s="65"/>
    </row>
    <row r="21" spans="1:18">
      <c r="A21" s="43"/>
      <c r="B21" s="49" t="s">
        <v>36</v>
      </c>
      <c r="C21" s="49"/>
      <c r="D21" s="49"/>
      <c r="E21" s="44"/>
      <c r="F21" s="44"/>
      <c r="G21" s="49" t="s">
        <v>38</v>
      </c>
      <c r="H21" s="49"/>
      <c r="I21" s="49"/>
      <c r="J21" s="44"/>
      <c r="K21" s="44"/>
      <c r="L21" s="49" t="s">
        <v>37</v>
      </c>
      <c r="M21" s="49"/>
      <c r="N21" s="49"/>
      <c r="O21" s="44"/>
      <c r="P21" s="65"/>
    </row>
    <row r="22" spans="1:18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65"/>
    </row>
    <row r="23" spans="1:18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6" priority="1" operator="notEqual">
      <formula>0</formula>
    </cfRule>
  </conditionalFormatting>
  <dataValidations count="12"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  <dataValidation type="decimal" operator="greaterThanOrEqual" allowBlank="1" showErrorMessage="1" errorTitle="Valore" error="Inserire un numero maggiore o uguale a 0 (zero)!" sqref="H20:M20 H11:I11 J11:M12 I17:I18 J13:L18 H12:H18 M18">
      <formula1>0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textLength" operator="greaterThan" sqref="F20">
      <formula1>1</formula1>
      <formula2>0</formula2>
    </dataValidation>
    <dataValidation type="date" operator="greaterThanOrEqual" showErrorMessage="1" errorTitle="Data" error="Inserire una data superiore al 1/11/2000" sqref="B20">
      <formula1>36831</formula1>
      <formula2>0</formula2>
    </dataValidation>
    <dataValidation type="textLength" operator="greaterThan" allowBlank="1" sqref="C20 C11">
      <formula1>1</formula1>
      <formula2>0</formula2>
    </dataValidation>
  </dataValidations>
  <pageMargins left="0.70866141732283472" right="0.70866141732283472" top="1.68" bottom="0.74803149606299213" header="0.31496062992125984" footer="0.31496062992125984"/>
  <pageSetup paperSize="9" scale="30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topLeftCell="D1" zoomScale="60" zoomScaleNormal="60" workbookViewId="0">
      <selection activeCell="H13" sqref="H13"/>
    </sheetView>
  </sheetViews>
  <sheetFormatPr defaultRowHeight="18.75"/>
  <cols>
    <col min="1" max="1" width="6.7109375" style="1" customWidth="1"/>
    <col min="2" max="2" width="33.7109375" style="2" customWidth="1"/>
    <col min="3" max="3" width="35.42578125" style="2" bestFit="1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40" t="s">
        <v>0</v>
      </c>
      <c r="C1" s="140"/>
      <c r="D1" s="141" t="s">
        <v>39</v>
      </c>
      <c r="E1" s="141"/>
      <c r="F1" s="38">
        <v>41944</v>
      </c>
      <c r="G1" s="37" t="s">
        <v>100</v>
      </c>
      <c r="L1" s="7" t="s">
        <v>28</v>
      </c>
      <c r="M1" s="3">
        <f>+P1-N7</f>
        <v>0</v>
      </c>
      <c r="N1" s="5" t="s">
        <v>1</v>
      </c>
      <c r="O1" s="6"/>
      <c r="P1" s="40">
        <f>SUM(H7:M7)</f>
        <v>16.95</v>
      </c>
      <c r="Q1" s="3" t="s">
        <v>26</v>
      </c>
      <c r="R1" s="86">
        <f>SUM(R11:R12)</f>
        <v>14.100000000000001</v>
      </c>
    </row>
    <row r="2" spans="1:18" s="7" customFormat="1" ht="57.75" customHeight="1">
      <c r="A2" s="4"/>
      <c r="B2" s="142" t="s">
        <v>2</v>
      </c>
      <c r="C2" s="142"/>
      <c r="D2" s="141"/>
      <c r="E2" s="141"/>
      <c r="F2" s="8"/>
      <c r="G2" s="8"/>
      <c r="N2" s="9" t="s">
        <v>3</v>
      </c>
      <c r="O2" s="10"/>
      <c r="P2" s="45">
        <v>36.700000000000003</v>
      </c>
      <c r="Q2" s="3" t="s">
        <v>25</v>
      </c>
      <c r="R2" s="86">
        <v>30.54</v>
      </c>
    </row>
    <row r="3" spans="1:18" s="7" customFormat="1" ht="35.25" customHeight="1">
      <c r="A3" s="4"/>
      <c r="B3" s="142" t="s">
        <v>24</v>
      </c>
      <c r="C3" s="142"/>
      <c r="D3" s="141" t="s">
        <v>40</v>
      </c>
      <c r="E3" s="141"/>
      <c r="N3" s="9" t="s">
        <v>4</v>
      </c>
      <c r="O3" s="10"/>
      <c r="P3" s="45">
        <f>+O7</f>
        <v>-19.75</v>
      </c>
      <c r="Q3" s="12"/>
      <c r="R3" s="86">
        <f>R13</f>
        <v>-16.440000000000001</v>
      </c>
    </row>
    <row r="4" spans="1:18" s="7" customFormat="1" ht="35.25" customHeight="1" thickBot="1">
      <c r="A4" s="4"/>
      <c r="D4" s="13"/>
      <c r="E4" s="13"/>
      <c r="F4" s="9" t="s">
        <v>19</v>
      </c>
      <c r="G4" s="50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86"/>
    </row>
    <row r="5" spans="1:18" s="7" customFormat="1" ht="43.5" customHeight="1" thickTop="1" thickBot="1">
      <c r="A5" s="4"/>
      <c r="B5" s="18" t="s">
        <v>6</v>
      </c>
      <c r="C5" s="19"/>
      <c r="D5" s="42">
        <v>1</v>
      </c>
      <c r="E5" s="13"/>
      <c r="F5" s="9" t="s">
        <v>7</v>
      </c>
      <c r="G5" s="50">
        <v>1.1100000000000001</v>
      </c>
      <c r="N5" s="121" t="s">
        <v>8</v>
      </c>
      <c r="O5" s="121"/>
      <c r="P5" s="41">
        <f>P1-P2-P3-P4</f>
        <v>-3.5527136788005009E-15</v>
      </c>
      <c r="Q5" s="12"/>
      <c r="R5" s="86">
        <f>R1-R2-R3</f>
        <v>0</v>
      </c>
    </row>
    <row r="6" spans="1:18" s="7" customFormat="1" ht="43.5" customHeight="1" thickTop="1" thickBot="1">
      <c r="A6" s="4"/>
      <c r="B6" s="39" t="s">
        <v>99</v>
      </c>
      <c r="C6" s="39"/>
      <c r="D6" s="13"/>
      <c r="E6" s="13"/>
      <c r="F6" s="9" t="s">
        <v>9</v>
      </c>
      <c r="G6" s="69">
        <v>11.11</v>
      </c>
      <c r="Q6" s="12"/>
    </row>
    <row r="7" spans="1:18" s="7" customFormat="1" ht="27" customHeight="1" thickTop="1" thickBot="1">
      <c r="A7" s="122" t="s">
        <v>27</v>
      </c>
      <c r="B7" s="123"/>
      <c r="C7" s="124"/>
      <c r="D7" s="125" t="s">
        <v>10</v>
      </c>
      <c r="E7" s="126"/>
      <c r="F7" s="126"/>
      <c r="G7" s="70">
        <f t="shared" ref="G7:O7" si="0">SUM(G11:G18)</f>
        <v>0</v>
      </c>
      <c r="H7" s="68">
        <f t="shared" si="0"/>
        <v>0</v>
      </c>
      <c r="I7" s="52">
        <f t="shared" si="0"/>
        <v>0</v>
      </c>
      <c r="J7" s="52">
        <f t="shared" si="0"/>
        <v>5.45</v>
      </c>
      <c r="K7" s="52">
        <f t="shared" si="0"/>
        <v>0</v>
      </c>
      <c r="L7" s="52">
        <f t="shared" si="0"/>
        <v>11.5</v>
      </c>
      <c r="M7" s="53">
        <f t="shared" si="0"/>
        <v>0</v>
      </c>
      <c r="N7" s="51">
        <f t="shared" si="0"/>
        <v>16.95</v>
      </c>
      <c r="O7" s="54">
        <f t="shared" si="0"/>
        <v>-19.75</v>
      </c>
      <c r="P7" s="12">
        <f>+N7-SUM(H7:M7)</f>
        <v>0</v>
      </c>
    </row>
    <row r="8" spans="1:18" ht="36" customHeight="1" thickTop="1" thickBot="1">
      <c r="A8" s="127"/>
      <c r="B8" s="128" t="s">
        <v>11</v>
      </c>
      <c r="C8" s="128" t="s">
        <v>12</v>
      </c>
      <c r="D8" s="129" t="s">
        <v>23</v>
      </c>
      <c r="E8" s="128" t="s">
        <v>30</v>
      </c>
      <c r="F8" s="131" t="s">
        <v>29</v>
      </c>
      <c r="G8" s="132" t="s">
        <v>13</v>
      </c>
      <c r="H8" s="134" t="s">
        <v>14</v>
      </c>
      <c r="I8" s="135" t="s">
        <v>32</v>
      </c>
      <c r="J8" s="136" t="s">
        <v>34</v>
      </c>
      <c r="K8" s="136" t="s">
        <v>33</v>
      </c>
      <c r="L8" s="137" t="s">
        <v>20</v>
      </c>
      <c r="M8" s="138"/>
      <c r="N8" s="120" t="s">
        <v>15</v>
      </c>
      <c r="O8" s="139" t="s">
        <v>16</v>
      </c>
      <c r="P8" s="112" t="s">
        <v>17</v>
      </c>
      <c r="Q8" s="2"/>
      <c r="R8" s="113" t="s">
        <v>35</v>
      </c>
    </row>
    <row r="9" spans="1:18" ht="36" customHeight="1" thickTop="1" thickBot="1">
      <c r="A9" s="127"/>
      <c r="B9" s="128" t="s">
        <v>11</v>
      </c>
      <c r="C9" s="128"/>
      <c r="D9" s="130"/>
      <c r="E9" s="128"/>
      <c r="F9" s="131"/>
      <c r="G9" s="133"/>
      <c r="H9" s="134" t="s">
        <v>32</v>
      </c>
      <c r="I9" s="135" t="s">
        <v>32</v>
      </c>
      <c r="J9" s="135"/>
      <c r="K9" s="135" t="s">
        <v>31</v>
      </c>
      <c r="L9" s="116" t="s">
        <v>21</v>
      </c>
      <c r="M9" s="118" t="s">
        <v>22</v>
      </c>
      <c r="N9" s="120"/>
      <c r="O9" s="139"/>
      <c r="P9" s="112"/>
      <c r="Q9" s="2"/>
      <c r="R9" s="114"/>
    </row>
    <row r="10" spans="1:18" ht="37.5" customHeight="1" thickTop="1" thickBot="1">
      <c r="A10" s="127"/>
      <c r="B10" s="128"/>
      <c r="C10" s="128"/>
      <c r="D10" s="130"/>
      <c r="E10" s="128"/>
      <c r="F10" s="131"/>
      <c r="G10" s="67" t="s">
        <v>18</v>
      </c>
      <c r="H10" s="134"/>
      <c r="I10" s="135"/>
      <c r="J10" s="135"/>
      <c r="K10" s="135"/>
      <c r="L10" s="117"/>
      <c r="M10" s="119"/>
      <c r="N10" s="120"/>
      <c r="O10" s="139"/>
      <c r="P10" s="112"/>
      <c r="Q10" s="2"/>
      <c r="R10" s="115"/>
    </row>
    <row r="11" spans="1:18" ht="57" thickTop="1">
      <c r="A11" s="20">
        <v>1</v>
      </c>
      <c r="B11" s="34">
        <v>41961</v>
      </c>
      <c r="C11" s="74" t="s">
        <v>93</v>
      </c>
      <c r="D11" s="75" t="s">
        <v>95</v>
      </c>
      <c r="E11" s="73" t="s">
        <v>96</v>
      </c>
      <c r="F11" s="73" t="s">
        <v>94</v>
      </c>
      <c r="G11" s="21"/>
      <c r="H11" s="22">
        <f>IF($D$3="si",($G$5/$G$6*G11),IF($D$3="no",G11*$G$4,0))</f>
        <v>0</v>
      </c>
      <c r="I11" s="23"/>
      <c r="J11" s="24">
        <v>5.45</v>
      </c>
      <c r="K11" s="46"/>
      <c r="L11" s="26"/>
      <c r="M11" s="27"/>
      <c r="N11" s="87">
        <f>SUM(H11:M11)</f>
        <v>5.45</v>
      </c>
      <c r="O11" s="32"/>
      <c r="P11" s="30"/>
      <c r="Q11" s="2"/>
      <c r="R11" s="47">
        <v>4.53</v>
      </c>
    </row>
    <row r="12" spans="1:18">
      <c r="A12" s="31">
        <v>2</v>
      </c>
      <c r="B12" s="34">
        <v>41961</v>
      </c>
      <c r="C12" s="74" t="s">
        <v>93</v>
      </c>
      <c r="D12" s="75" t="s">
        <v>97</v>
      </c>
      <c r="E12" s="73" t="s">
        <v>96</v>
      </c>
      <c r="F12" s="73" t="s">
        <v>94</v>
      </c>
      <c r="G12" s="21"/>
      <c r="H12" s="22">
        <f t="shared" ref="H12:H15" si="1">IF($D$3="si",($G$5/$G$6*G12),IF($D$3="no",G12*$G$4,0))</f>
        <v>0</v>
      </c>
      <c r="I12" s="23"/>
      <c r="J12" s="24"/>
      <c r="K12" s="46"/>
      <c r="L12" s="26">
        <v>11.5</v>
      </c>
      <c r="M12" s="27"/>
      <c r="N12" s="87">
        <f t="shared" ref="N12:N14" si="2">SUM(H12:M12)</f>
        <v>11.5</v>
      </c>
      <c r="O12" s="32"/>
      <c r="P12" s="30" t="str">
        <f t="shared" ref="P12:P15" si="3">IF(F12="Milano","X","")</f>
        <v/>
      </c>
      <c r="Q12" s="2"/>
      <c r="R12" s="79">
        <v>9.57</v>
      </c>
    </row>
    <row r="13" spans="1:18" ht="45" customHeight="1">
      <c r="A13" s="31">
        <v>3</v>
      </c>
      <c r="B13" s="88" t="s">
        <v>98</v>
      </c>
      <c r="C13" s="89" t="s">
        <v>93</v>
      </c>
      <c r="D13" s="90" t="s">
        <v>101</v>
      </c>
      <c r="E13" s="91" t="s">
        <v>44</v>
      </c>
      <c r="F13" s="91" t="s">
        <v>94</v>
      </c>
      <c r="G13" s="92"/>
      <c r="H13" s="93">
        <f t="shared" si="1"/>
        <v>0</v>
      </c>
      <c r="I13" s="94"/>
      <c r="J13" s="95"/>
      <c r="K13" s="96"/>
      <c r="L13" s="97"/>
      <c r="M13" s="98"/>
      <c r="N13" s="99">
        <f t="shared" si="2"/>
        <v>0</v>
      </c>
      <c r="O13" s="100">
        <v>-19.75</v>
      </c>
      <c r="P13" s="101" t="str">
        <f t="shared" si="3"/>
        <v/>
      </c>
      <c r="Q13" s="102"/>
      <c r="R13" s="103">
        <v>-16.440000000000001</v>
      </c>
    </row>
    <row r="14" spans="1:18" ht="45" customHeight="1">
      <c r="A14" s="31">
        <v>4</v>
      </c>
      <c r="B14" s="33"/>
      <c r="C14" s="74"/>
      <c r="D14" s="75"/>
      <c r="E14" s="81"/>
      <c r="F14" s="82"/>
      <c r="G14" s="21"/>
      <c r="H14" s="22">
        <f t="shared" si="1"/>
        <v>0</v>
      </c>
      <c r="I14" s="23"/>
      <c r="J14" s="24"/>
      <c r="K14" s="46"/>
      <c r="L14" s="26"/>
      <c r="M14" s="27"/>
      <c r="N14" s="87">
        <f t="shared" si="2"/>
        <v>0</v>
      </c>
      <c r="O14" s="32"/>
      <c r="P14" s="30" t="str">
        <f t="shared" si="3"/>
        <v/>
      </c>
      <c r="Q14" s="2"/>
      <c r="R14" s="80"/>
    </row>
    <row r="15" spans="1:18">
      <c r="A15" s="31">
        <v>5</v>
      </c>
      <c r="B15" s="33"/>
      <c r="C15" s="74"/>
      <c r="D15" s="81"/>
      <c r="E15" s="81"/>
      <c r="F15" s="82"/>
      <c r="G15" s="21"/>
      <c r="H15" s="22">
        <f t="shared" si="1"/>
        <v>0</v>
      </c>
      <c r="I15" s="23"/>
      <c r="J15" s="24"/>
      <c r="K15" s="46"/>
      <c r="L15" s="26"/>
      <c r="M15" s="27"/>
      <c r="N15" s="87">
        <f>O15</f>
        <v>0</v>
      </c>
      <c r="O15" s="32"/>
      <c r="P15" s="30" t="str">
        <f t="shared" si="3"/>
        <v/>
      </c>
      <c r="Q15" s="2"/>
      <c r="R15" s="48"/>
    </row>
    <row r="16" spans="1:18" ht="30" customHeight="1">
      <c r="A16" s="31">
        <v>6</v>
      </c>
      <c r="B16" s="33"/>
      <c r="C16" s="74"/>
      <c r="D16" s="81"/>
      <c r="E16" s="81"/>
      <c r="F16" s="82"/>
      <c r="G16" s="21"/>
      <c r="H16" s="22">
        <f t="shared" ref="H16:H18" si="4">IF($D$3="si",($G$5/$G$6*G16),IF($D$3="no",G16*$G$4,0))</f>
        <v>0</v>
      </c>
      <c r="I16" s="23"/>
      <c r="J16" s="24"/>
      <c r="K16" s="46"/>
      <c r="L16" s="26"/>
      <c r="M16" s="27"/>
      <c r="N16" s="87">
        <f>O16</f>
        <v>0</v>
      </c>
      <c r="O16" s="32"/>
      <c r="P16" s="30" t="str">
        <f t="shared" ref="P16:P18" si="5">IF(F16="Milano","X","")</f>
        <v/>
      </c>
      <c r="Q16" s="2"/>
      <c r="R16" s="48"/>
    </row>
    <row r="17" spans="1:18" ht="30" customHeight="1">
      <c r="A17" s="31">
        <v>7</v>
      </c>
      <c r="B17" s="83"/>
      <c r="C17" s="74"/>
      <c r="D17" s="81"/>
      <c r="E17" s="81"/>
      <c r="F17" s="82"/>
      <c r="G17" s="21"/>
      <c r="H17" s="22">
        <f t="shared" si="4"/>
        <v>0</v>
      </c>
      <c r="I17" s="23"/>
      <c r="J17" s="24"/>
      <c r="K17" s="46"/>
      <c r="L17" s="26"/>
      <c r="M17" s="27"/>
      <c r="N17" s="87">
        <f t="shared" ref="N17:N18" si="6">SUM(H17:M17)</f>
        <v>0</v>
      </c>
      <c r="O17" s="32"/>
      <c r="P17" s="30" t="str">
        <f t="shared" si="5"/>
        <v/>
      </c>
      <c r="Q17" s="2"/>
      <c r="R17" s="48"/>
    </row>
    <row r="18" spans="1:18" ht="30" customHeight="1">
      <c r="A18" s="31">
        <v>8</v>
      </c>
      <c r="B18" s="83"/>
      <c r="C18" s="74"/>
      <c r="D18" s="81"/>
      <c r="E18" s="81"/>
      <c r="F18" s="82"/>
      <c r="G18" s="21"/>
      <c r="H18" s="22">
        <f t="shared" si="4"/>
        <v>0</v>
      </c>
      <c r="I18" s="23"/>
      <c r="J18" s="24"/>
      <c r="K18" s="46"/>
      <c r="L18" s="26"/>
      <c r="M18" s="27"/>
      <c r="N18" s="87">
        <f t="shared" si="6"/>
        <v>0</v>
      </c>
      <c r="O18" s="32"/>
      <c r="P18" s="30" t="str">
        <f t="shared" si="5"/>
        <v/>
      </c>
      <c r="Q18" s="2"/>
      <c r="R18" s="48"/>
    </row>
    <row r="19" spans="1:18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8">
      <c r="A20" s="55"/>
      <c r="B20" s="56"/>
      <c r="C20" s="57"/>
      <c r="D20" s="58"/>
      <c r="E20" s="58"/>
      <c r="F20" s="59"/>
      <c r="G20" s="60"/>
      <c r="H20" s="61"/>
      <c r="I20" s="62"/>
      <c r="J20" s="62"/>
      <c r="K20" s="62"/>
      <c r="L20" s="62"/>
      <c r="M20" s="62"/>
      <c r="N20" s="63"/>
      <c r="O20" s="64"/>
      <c r="P20" s="65"/>
    </row>
    <row r="21" spans="1:18">
      <c r="A21" s="43"/>
      <c r="B21" s="49" t="s">
        <v>36</v>
      </c>
      <c r="C21" s="49"/>
      <c r="D21" s="49"/>
      <c r="E21" s="44"/>
      <c r="F21" s="44"/>
      <c r="G21" s="49" t="s">
        <v>38</v>
      </c>
      <c r="H21" s="49"/>
      <c r="I21" s="49"/>
      <c r="J21" s="44"/>
      <c r="K21" s="44"/>
      <c r="L21" s="49" t="s">
        <v>37</v>
      </c>
      <c r="M21" s="49"/>
      <c r="N21" s="49"/>
      <c r="O21" s="44"/>
      <c r="P21" s="65"/>
    </row>
    <row r="22" spans="1:18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65"/>
    </row>
    <row r="23" spans="1:18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5" priority="1" operator="notEqual">
      <formula>0</formula>
    </cfRule>
  </conditionalFormatting>
  <dataValidations count="12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J11:M11 H11:H18 I17:I18 J12:L18 M18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1.77" bottom="0.74803149606299213" header="0.31496062992125984" footer="0.31496062992125984"/>
  <pageSetup paperSize="9" scale="30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view="pageBreakPreview" topLeftCell="D1" zoomScale="60" zoomScaleNormal="60" workbookViewId="0">
      <selection activeCell="R16" sqref="R16"/>
    </sheetView>
  </sheetViews>
  <sheetFormatPr defaultRowHeight="18.75"/>
  <cols>
    <col min="1" max="1" width="6.7109375" style="1" customWidth="1"/>
    <col min="2" max="2" width="24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40" t="s">
        <v>0</v>
      </c>
      <c r="C1" s="140"/>
      <c r="D1" s="141" t="s">
        <v>39</v>
      </c>
      <c r="E1" s="141"/>
      <c r="F1" s="38">
        <v>41944</v>
      </c>
      <c r="G1" s="37" t="s">
        <v>109</v>
      </c>
      <c r="L1" s="7" t="s">
        <v>28</v>
      </c>
      <c r="M1" s="3">
        <f>+P1-N7</f>
        <v>0</v>
      </c>
      <c r="N1" s="5" t="s">
        <v>1</v>
      </c>
      <c r="O1" s="6"/>
      <c r="P1" s="40">
        <f>SUM(H7:M7)</f>
        <v>1250.3</v>
      </c>
      <c r="Q1" s="3" t="s">
        <v>26</v>
      </c>
      <c r="R1" s="86">
        <f>SUM(R12:R17)</f>
        <v>114.13</v>
      </c>
    </row>
    <row r="2" spans="1:18" s="7" customFormat="1" ht="57.75" customHeight="1">
      <c r="A2" s="4"/>
      <c r="B2" s="142" t="s">
        <v>2</v>
      </c>
      <c r="C2" s="142"/>
      <c r="D2" s="141"/>
      <c r="E2" s="141"/>
      <c r="F2" s="8"/>
      <c r="G2" s="8"/>
      <c r="N2" s="9" t="s">
        <v>3</v>
      </c>
      <c r="O2" s="10"/>
      <c r="P2" s="45">
        <v>215.5</v>
      </c>
      <c r="Q2" s="3" t="s">
        <v>25</v>
      </c>
      <c r="R2" s="86">
        <v>19.46</v>
      </c>
    </row>
    <row r="3" spans="1:18" s="7" customFormat="1" ht="35.25" customHeight="1">
      <c r="A3" s="4"/>
      <c r="B3" s="142" t="s">
        <v>24</v>
      </c>
      <c r="C3" s="142"/>
      <c r="D3" s="141" t="s">
        <v>40</v>
      </c>
      <c r="E3" s="141"/>
      <c r="N3" s="9" t="s">
        <v>4</v>
      </c>
      <c r="O3" s="10"/>
      <c r="P3" s="45">
        <f>+O7</f>
        <v>1034.8</v>
      </c>
      <c r="Q3" s="12"/>
      <c r="R3" s="86">
        <f>SUM(R11,R14,R16,R18)</f>
        <v>94.669999999999987</v>
      </c>
    </row>
    <row r="4" spans="1:18" s="7" customFormat="1" ht="35.25" customHeight="1" thickBot="1">
      <c r="A4" s="4"/>
      <c r="D4" s="13"/>
      <c r="E4" s="13"/>
      <c r="F4" s="9" t="s">
        <v>19</v>
      </c>
      <c r="G4" s="50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86"/>
    </row>
    <row r="5" spans="1:18" s="7" customFormat="1" ht="43.5" customHeight="1" thickTop="1" thickBot="1">
      <c r="A5" s="4"/>
      <c r="B5" s="18" t="s">
        <v>6</v>
      </c>
      <c r="C5" s="19"/>
      <c r="D5" s="42">
        <v>7</v>
      </c>
      <c r="E5" s="13"/>
      <c r="F5" s="9" t="s">
        <v>7</v>
      </c>
      <c r="G5" s="50">
        <v>1.1100000000000001</v>
      </c>
      <c r="N5" s="121" t="s">
        <v>8</v>
      </c>
      <c r="O5" s="121"/>
      <c r="P5" s="41">
        <f>P1-P2-P3-P4</f>
        <v>0</v>
      </c>
      <c r="Q5" s="12"/>
      <c r="R5" s="86">
        <f>R1-R2-R3</f>
        <v>0</v>
      </c>
    </row>
    <row r="6" spans="1:18" s="7" customFormat="1" ht="43.5" customHeight="1" thickTop="1" thickBot="1">
      <c r="A6" s="4"/>
      <c r="B6" s="39" t="s">
        <v>110</v>
      </c>
      <c r="C6" s="39"/>
      <c r="D6" s="13"/>
      <c r="E6" s="13"/>
      <c r="F6" s="9" t="s">
        <v>9</v>
      </c>
      <c r="G6" s="69">
        <v>11.11</v>
      </c>
      <c r="Q6" s="12"/>
    </row>
    <row r="7" spans="1:18" s="7" customFormat="1" ht="27" customHeight="1" thickTop="1" thickBot="1">
      <c r="A7" s="122" t="s">
        <v>27</v>
      </c>
      <c r="B7" s="123"/>
      <c r="C7" s="124"/>
      <c r="D7" s="125" t="s">
        <v>10</v>
      </c>
      <c r="E7" s="126"/>
      <c r="F7" s="126"/>
      <c r="G7" s="70">
        <f t="shared" ref="G7:O7" si="0">SUM(G11:G20)</f>
        <v>0</v>
      </c>
      <c r="H7" s="68">
        <f t="shared" si="0"/>
        <v>0</v>
      </c>
      <c r="I7" s="52">
        <f t="shared" si="0"/>
        <v>0</v>
      </c>
      <c r="J7" s="52">
        <f t="shared" si="0"/>
        <v>391</v>
      </c>
      <c r="K7" s="52">
        <f t="shared" si="0"/>
        <v>0</v>
      </c>
      <c r="L7" s="52">
        <f t="shared" si="0"/>
        <v>794.3</v>
      </c>
      <c r="M7" s="53">
        <f t="shared" si="0"/>
        <v>65</v>
      </c>
      <c r="N7" s="51">
        <f t="shared" si="0"/>
        <v>1250.3</v>
      </c>
      <c r="O7" s="54">
        <f t="shared" si="0"/>
        <v>1034.8</v>
      </c>
      <c r="P7" s="12">
        <f>+N7-SUM(H7:M7)</f>
        <v>0</v>
      </c>
    </row>
    <row r="8" spans="1:18" ht="36" customHeight="1" thickTop="1" thickBot="1">
      <c r="A8" s="127"/>
      <c r="B8" s="128" t="s">
        <v>11</v>
      </c>
      <c r="C8" s="128" t="s">
        <v>12</v>
      </c>
      <c r="D8" s="129" t="s">
        <v>23</v>
      </c>
      <c r="E8" s="128" t="s">
        <v>30</v>
      </c>
      <c r="F8" s="131" t="s">
        <v>29</v>
      </c>
      <c r="G8" s="132" t="s">
        <v>13</v>
      </c>
      <c r="H8" s="134" t="s">
        <v>14</v>
      </c>
      <c r="I8" s="135" t="s">
        <v>32</v>
      </c>
      <c r="J8" s="136" t="s">
        <v>34</v>
      </c>
      <c r="K8" s="136" t="s">
        <v>33</v>
      </c>
      <c r="L8" s="137" t="s">
        <v>20</v>
      </c>
      <c r="M8" s="138"/>
      <c r="N8" s="120" t="s">
        <v>15</v>
      </c>
      <c r="O8" s="139" t="s">
        <v>16</v>
      </c>
      <c r="P8" s="112" t="s">
        <v>17</v>
      </c>
      <c r="Q8" s="2"/>
      <c r="R8" s="113" t="s">
        <v>35</v>
      </c>
    </row>
    <row r="9" spans="1:18" ht="36" customHeight="1" thickTop="1" thickBot="1">
      <c r="A9" s="127"/>
      <c r="B9" s="128" t="s">
        <v>11</v>
      </c>
      <c r="C9" s="128"/>
      <c r="D9" s="130"/>
      <c r="E9" s="128"/>
      <c r="F9" s="131"/>
      <c r="G9" s="133"/>
      <c r="H9" s="134" t="s">
        <v>32</v>
      </c>
      <c r="I9" s="135" t="s">
        <v>32</v>
      </c>
      <c r="J9" s="135"/>
      <c r="K9" s="135" t="s">
        <v>31</v>
      </c>
      <c r="L9" s="116" t="s">
        <v>21</v>
      </c>
      <c r="M9" s="118" t="s">
        <v>22</v>
      </c>
      <c r="N9" s="120"/>
      <c r="O9" s="139"/>
      <c r="P9" s="112"/>
      <c r="Q9" s="2"/>
      <c r="R9" s="114"/>
    </row>
    <row r="10" spans="1:18" ht="37.5" customHeight="1" thickTop="1" thickBot="1">
      <c r="A10" s="127"/>
      <c r="B10" s="128"/>
      <c r="C10" s="128"/>
      <c r="D10" s="130"/>
      <c r="E10" s="128"/>
      <c r="F10" s="131"/>
      <c r="G10" s="67" t="s">
        <v>18</v>
      </c>
      <c r="H10" s="134"/>
      <c r="I10" s="135"/>
      <c r="J10" s="135"/>
      <c r="K10" s="135"/>
      <c r="L10" s="117"/>
      <c r="M10" s="119"/>
      <c r="N10" s="120"/>
      <c r="O10" s="139"/>
      <c r="P10" s="112"/>
      <c r="Q10" s="2"/>
      <c r="R10" s="115"/>
    </row>
    <row r="11" spans="1:18" ht="19.5" thickTop="1">
      <c r="A11" s="20">
        <v>1</v>
      </c>
      <c r="B11" s="34">
        <v>41946</v>
      </c>
      <c r="C11" s="74" t="s">
        <v>102</v>
      </c>
      <c r="D11" s="75" t="s">
        <v>104</v>
      </c>
      <c r="E11" s="73" t="s">
        <v>105</v>
      </c>
      <c r="F11" s="73" t="s">
        <v>103</v>
      </c>
      <c r="G11" s="21"/>
      <c r="H11" s="22">
        <f>IF($D$3="si",($G$5/$G$6*G11),IF($D$3="no",G11*$G$4,0))</f>
        <v>0</v>
      </c>
      <c r="I11" s="23"/>
      <c r="J11" s="24"/>
      <c r="K11" s="46"/>
      <c r="L11" s="26"/>
      <c r="M11" s="27"/>
      <c r="N11" s="85">
        <f>SUM(H11:M11)</f>
        <v>0</v>
      </c>
      <c r="O11" s="32">
        <v>500</v>
      </c>
      <c r="P11" s="30"/>
      <c r="Q11" s="2"/>
      <c r="R11" s="47">
        <v>45.64</v>
      </c>
    </row>
    <row r="12" spans="1:18">
      <c r="A12" s="31">
        <v>2</v>
      </c>
      <c r="B12" s="34">
        <v>41946</v>
      </c>
      <c r="C12" s="74" t="s">
        <v>102</v>
      </c>
      <c r="D12" s="75" t="s">
        <v>46</v>
      </c>
      <c r="E12" s="73" t="s">
        <v>105</v>
      </c>
      <c r="F12" s="73" t="s">
        <v>103</v>
      </c>
      <c r="G12" s="21"/>
      <c r="H12" s="22">
        <f t="shared" ref="H12:H19" si="1">IF($D$3="si",($G$5/$G$6*G12),IF($D$3="no",G12*$G$4,0))</f>
        <v>0</v>
      </c>
      <c r="I12" s="23"/>
      <c r="J12" s="24"/>
      <c r="K12" s="46"/>
      <c r="L12" s="26"/>
      <c r="M12" s="27">
        <v>65</v>
      </c>
      <c r="N12" s="85">
        <f t="shared" ref="N12:N19" si="2">SUM(H12:M12)</f>
        <v>65</v>
      </c>
      <c r="O12" s="32"/>
      <c r="P12" s="30" t="str">
        <f t="shared" ref="P12:P19" si="3">IF(F12="Milano","X","")</f>
        <v/>
      </c>
      <c r="Q12" s="2"/>
      <c r="R12" s="79">
        <v>6.01</v>
      </c>
    </row>
    <row r="13" spans="1:18">
      <c r="A13" s="31">
        <v>3</v>
      </c>
      <c r="B13" s="34">
        <v>41946</v>
      </c>
      <c r="C13" s="74" t="s">
        <v>102</v>
      </c>
      <c r="D13" s="75" t="s">
        <v>106</v>
      </c>
      <c r="E13" s="73" t="s">
        <v>105</v>
      </c>
      <c r="F13" s="73" t="s">
        <v>103</v>
      </c>
      <c r="G13" s="21"/>
      <c r="H13" s="22">
        <f t="shared" si="1"/>
        <v>0</v>
      </c>
      <c r="I13" s="23"/>
      <c r="J13" s="24">
        <v>300</v>
      </c>
      <c r="K13" s="46"/>
      <c r="L13" s="26"/>
      <c r="M13" s="27"/>
      <c r="N13" s="85">
        <f t="shared" si="2"/>
        <v>300</v>
      </c>
      <c r="O13" s="32"/>
      <c r="P13" s="30" t="str">
        <f t="shared" si="3"/>
        <v/>
      </c>
      <c r="Q13" s="2"/>
      <c r="R13" s="48">
        <v>27.24</v>
      </c>
    </row>
    <row r="14" spans="1:18">
      <c r="A14" s="31">
        <v>4</v>
      </c>
      <c r="B14" s="34">
        <v>41946</v>
      </c>
      <c r="C14" s="74" t="s">
        <v>102</v>
      </c>
      <c r="D14" s="75" t="s">
        <v>107</v>
      </c>
      <c r="E14" s="73" t="s">
        <v>105</v>
      </c>
      <c r="F14" s="73" t="s">
        <v>103</v>
      </c>
      <c r="G14" s="21"/>
      <c r="H14" s="22">
        <f t="shared" si="1"/>
        <v>0</v>
      </c>
      <c r="I14" s="23"/>
      <c r="J14" s="24"/>
      <c r="K14" s="46"/>
      <c r="L14" s="26">
        <v>685.3</v>
      </c>
      <c r="M14" s="27"/>
      <c r="N14" s="85">
        <f t="shared" si="2"/>
        <v>685.3</v>
      </c>
      <c r="O14" s="32">
        <v>685.3</v>
      </c>
      <c r="P14" s="30" t="str">
        <f t="shared" si="3"/>
        <v/>
      </c>
      <c r="Q14" s="2"/>
      <c r="R14" s="80">
        <v>62.52</v>
      </c>
    </row>
    <row r="15" spans="1:18">
      <c r="A15" s="31">
        <v>5</v>
      </c>
      <c r="B15" s="34">
        <v>41947</v>
      </c>
      <c r="C15" s="74" t="s">
        <v>102</v>
      </c>
      <c r="D15" s="75" t="s">
        <v>106</v>
      </c>
      <c r="E15" s="73" t="s">
        <v>105</v>
      </c>
      <c r="F15" s="73" t="s">
        <v>103</v>
      </c>
      <c r="G15" s="21"/>
      <c r="H15" s="22">
        <f t="shared" si="1"/>
        <v>0</v>
      </c>
      <c r="I15" s="23"/>
      <c r="J15" s="24">
        <v>91</v>
      </c>
      <c r="K15" s="46"/>
      <c r="L15" s="26"/>
      <c r="M15" s="27"/>
      <c r="N15" s="85">
        <f t="shared" si="2"/>
        <v>91</v>
      </c>
      <c r="O15" s="32"/>
      <c r="P15" s="30" t="str">
        <f t="shared" si="3"/>
        <v/>
      </c>
      <c r="Q15" s="2"/>
      <c r="R15" s="48">
        <v>8.2899999999999991</v>
      </c>
    </row>
    <row r="16" spans="1:18" ht="30" customHeight="1">
      <c r="A16" s="31">
        <v>6</v>
      </c>
      <c r="B16" s="34">
        <v>41948</v>
      </c>
      <c r="C16" s="74" t="s">
        <v>102</v>
      </c>
      <c r="D16" s="75" t="s">
        <v>86</v>
      </c>
      <c r="E16" s="73" t="s">
        <v>105</v>
      </c>
      <c r="F16" s="73" t="s">
        <v>103</v>
      </c>
      <c r="G16" s="21"/>
      <c r="H16" s="22">
        <f t="shared" si="1"/>
        <v>0</v>
      </c>
      <c r="I16" s="23"/>
      <c r="J16" s="24"/>
      <c r="K16" s="46"/>
      <c r="L16" s="26">
        <v>72</v>
      </c>
      <c r="M16" s="27"/>
      <c r="N16" s="85">
        <f t="shared" si="2"/>
        <v>72</v>
      </c>
      <c r="O16" s="32">
        <v>72</v>
      </c>
      <c r="P16" s="30" t="str">
        <f t="shared" si="3"/>
        <v/>
      </c>
      <c r="Q16" s="2"/>
      <c r="R16" s="48">
        <v>6.6</v>
      </c>
    </row>
    <row r="17" spans="1:18" ht="30" customHeight="1">
      <c r="A17" s="31">
        <v>7</v>
      </c>
      <c r="B17" s="34">
        <v>41948</v>
      </c>
      <c r="C17" s="74" t="s">
        <v>102</v>
      </c>
      <c r="D17" s="75" t="s">
        <v>65</v>
      </c>
      <c r="E17" s="73" t="s">
        <v>105</v>
      </c>
      <c r="F17" s="73" t="s">
        <v>103</v>
      </c>
      <c r="G17" s="21"/>
      <c r="H17" s="22">
        <f t="shared" si="1"/>
        <v>0</v>
      </c>
      <c r="I17" s="23"/>
      <c r="J17" s="24"/>
      <c r="K17" s="46"/>
      <c r="L17" s="26">
        <v>37</v>
      </c>
      <c r="M17" s="27"/>
      <c r="N17" s="85">
        <f t="shared" si="2"/>
        <v>37</v>
      </c>
      <c r="O17" s="32"/>
      <c r="P17" s="30" t="str">
        <f t="shared" si="3"/>
        <v/>
      </c>
      <c r="Q17" s="2"/>
      <c r="R17" s="48">
        <v>3.47</v>
      </c>
    </row>
    <row r="18" spans="1:18" ht="30" customHeight="1">
      <c r="A18" s="31">
        <v>8</v>
      </c>
      <c r="B18" s="104">
        <v>41949</v>
      </c>
      <c r="C18" s="89" t="s">
        <v>102</v>
      </c>
      <c r="D18" s="106" t="s">
        <v>108</v>
      </c>
      <c r="E18" s="107"/>
      <c r="F18" s="108"/>
      <c r="G18" s="92"/>
      <c r="H18" s="93">
        <f t="shared" si="1"/>
        <v>0</v>
      </c>
      <c r="I18" s="94"/>
      <c r="J18" s="95"/>
      <c r="K18" s="96"/>
      <c r="L18" s="97"/>
      <c r="M18" s="98"/>
      <c r="N18" s="105">
        <f t="shared" si="2"/>
        <v>0</v>
      </c>
      <c r="O18" s="100">
        <v>-222.5</v>
      </c>
      <c r="P18" s="101" t="str">
        <f t="shared" si="3"/>
        <v/>
      </c>
      <c r="Q18" s="102"/>
      <c r="R18" s="103">
        <v>-20.09</v>
      </c>
    </row>
    <row r="19" spans="1:18" ht="30" customHeight="1">
      <c r="A19" s="31">
        <v>9</v>
      </c>
      <c r="B19" s="83"/>
      <c r="C19" s="33"/>
      <c r="D19" s="81"/>
      <c r="E19" s="81"/>
      <c r="F19" s="84"/>
      <c r="G19" s="21"/>
      <c r="H19" s="22">
        <f t="shared" si="1"/>
        <v>0</v>
      </c>
      <c r="I19" s="23"/>
      <c r="J19" s="24"/>
      <c r="K19" s="46"/>
      <c r="L19" s="26"/>
      <c r="M19" s="27"/>
      <c r="N19" s="85">
        <f t="shared" si="2"/>
        <v>0</v>
      </c>
      <c r="O19" s="32"/>
      <c r="P19" s="30" t="str">
        <f t="shared" si="3"/>
        <v/>
      </c>
      <c r="Q19" s="2"/>
      <c r="R19" s="48"/>
    </row>
    <row r="20" spans="1:18" ht="30" customHeight="1">
      <c r="A20" s="31">
        <v>10</v>
      </c>
      <c r="B20" s="83"/>
      <c r="C20" s="33"/>
      <c r="D20" s="81"/>
      <c r="E20" s="81"/>
      <c r="F20" s="84"/>
      <c r="G20" s="21"/>
      <c r="H20" s="22">
        <f t="shared" ref="H20" si="4">IF($D$3="si",($G$5/$G$6*G20),IF($D$3="no",G20*$G$4,0))</f>
        <v>0</v>
      </c>
      <c r="I20" s="23"/>
      <c r="J20" s="24"/>
      <c r="K20" s="46"/>
      <c r="L20" s="26"/>
      <c r="M20" s="27"/>
      <c r="N20" s="85">
        <f t="shared" ref="N20" si="5">SUM(H20:M20)</f>
        <v>0</v>
      </c>
      <c r="O20" s="32"/>
      <c r="P20" s="30" t="str">
        <f t="shared" ref="P20" si="6">IF(F20="Milano","X","")</f>
        <v/>
      </c>
      <c r="Q20" s="2"/>
      <c r="R20" s="48"/>
    </row>
    <row r="21" spans="1:18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8">
      <c r="A22" s="55"/>
      <c r="B22" s="56"/>
      <c r="C22" s="57"/>
      <c r="D22" s="58"/>
      <c r="E22" s="58"/>
      <c r="F22" s="59"/>
      <c r="G22" s="60"/>
      <c r="H22" s="61"/>
      <c r="I22" s="62"/>
      <c r="J22" s="62"/>
      <c r="K22" s="62"/>
      <c r="L22" s="62"/>
      <c r="M22" s="62"/>
      <c r="N22" s="63"/>
      <c r="O22" s="64"/>
      <c r="P22" s="65"/>
    </row>
    <row r="23" spans="1:18">
      <c r="A23" s="43"/>
      <c r="B23" s="49" t="s">
        <v>36</v>
      </c>
      <c r="C23" s="49"/>
      <c r="D23" s="49"/>
      <c r="E23" s="44"/>
      <c r="F23" s="44"/>
      <c r="G23" s="49" t="s">
        <v>38</v>
      </c>
      <c r="H23" s="49"/>
      <c r="I23" s="49"/>
      <c r="J23" s="44"/>
      <c r="K23" s="44"/>
      <c r="L23" s="49" t="s">
        <v>37</v>
      </c>
      <c r="M23" s="49"/>
      <c r="N23" s="49"/>
      <c r="O23" s="44"/>
      <c r="P23" s="65"/>
    </row>
    <row r="24" spans="1:18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65"/>
    </row>
    <row r="25" spans="1:18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4" priority="1" operator="notEqual">
      <formula>0</formula>
    </cfRule>
  </conditionalFormatting>
  <dataValidations count="12">
    <dataValidation type="textLength" operator="greaterThan" allowBlank="1" sqref="C22">
      <formula1>1</formula1>
      <formula2>0</formula2>
    </dataValidation>
    <dataValidation type="date" operator="greaterThanOrEqual" showErrorMessage="1" errorTitle="Data" error="Inserire una data superiore al 1/11/2000" sqref="B22">
      <formula1>36831</formula1>
      <formula2>0</formula2>
    </dataValidation>
    <dataValidation type="textLength" operator="greaterThan" sqref="F22 F19:F20">
      <formula1>1</formula1>
      <formula2>0</formula2>
    </dataValidation>
    <dataValidation type="textLength" operator="greaterThan" allowBlank="1" showErrorMessage="1" sqref="D22:E22 E19:E20">
      <formula1>1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decimal" operator="greaterThanOrEqual" allowBlank="1" showErrorMessage="1" errorTitle="Valore" error="Inserire un numero maggiore o uguale a 0 (zero)!" sqref="H22:M22 M17:M20 I16:I20 J12:L20 H11:H20 J11:M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1.59" bottom="0.74803149606299213" header="0.31496062992125984" footer="0.31496062992125984"/>
  <pageSetup paperSize="9" scale="31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topLeftCell="D1" zoomScale="60" zoomScaleNormal="60" workbookViewId="0">
      <selection activeCell="R11" sqref="R11:R12"/>
    </sheetView>
  </sheetViews>
  <sheetFormatPr defaultRowHeight="18.75"/>
  <cols>
    <col min="1" max="1" width="6.7109375" style="1" customWidth="1"/>
    <col min="2" max="2" width="28.710937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40" t="s">
        <v>0</v>
      </c>
      <c r="C1" s="140"/>
      <c r="D1" s="141" t="s">
        <v>39</v>
      </c>
      <c r="E1" s="141"/>
      <c r="F1" s="38">
        <v>41944</v>
      </c>
      <c r="G1" s="37" t="s">
        <v>115</v>
      </c>
      <c r="L1" s="7" t="s">
        <v>28</v>
      </c>
      <c r="M1" s="3">
        <f>+P1-N7</f>
        <v>0</v>
      </c>
      <c r="N1" s="5" t="s">
        <v>1</v>
      </c>
      <c r="O1" s="6"/>
      <c r="P1" s="40">
        <f>SUM(H7:M7)</f>
        <v>16.75</v>
      </c>
      <c r="Q1" s="3" t="s">
        <v>26</v>
      </c>
      <c r="R1" s="86">
        <f>SUM(R11:R18)</f>
        <v>34.83</v>
      </c>
    </row>
    <row r="2" spans="1:18" s="7" customFormat="1" ht="57.75" customHeight="1">
      <c r="A2" s="4"/>
      <c r="B2" s="142" t="s">
        <v>2</v>
      </c>
      <c r="C2" s="142"/>
      <c r="D2" s="141"/>
      <c r="E2" s="141"/>
      <c r="F2" s="8"/>
      <c r="G2" s="8"/>
      <c r="N2" s="9" t="s">
        <v>3</v>
      </c>
      <c r="O2" s="10"/>
      <c r="P2" s="45">
        <v>10</v>
      </c>
      <c r="Q2" s="3" t="s">
        <v>25</v>
      </c>
      <c r="R2" s="86">
        <v>20.74</v>
      </c>
    </row>
    <row r="3" spans="1:18" s="7" customFormat="1" ht="35.25" customHeight="1">
      <c r="A3" s="4"/>
      <c r="B3" s="142" t="s">
        <v>24</v>
      </c>
      <c r="C3" s="142"/>
      <c r="D3" s="141" t="s">
        <v>40</v>
      </c>
      <c r="E3" s="141"/>
      <c r="N3" s="9" t="s">
        <v>4</v>
      </c>
      <c r="O3" s="10"/>
      <c r="P3" s="45">
        <f>+O7</f>
        <v>6.75</v>
      </c>
      <c r="Q3" s="12"/>
      <c r="R3" s="86">
        <f>R13</f>
        <v>14.09</v>
      </c>
    </row>
    <row r="4" spans="1:18" s="7" customFormat="1" ht="35.25" customHeight="1" thickBot="1">
      <c r="A4" s="4"/>
      <c r="D4" s="13"/>
      <c r="E4" s="13"/>
      <c r="F4" s="9" t="s">
        <v>19</v>
      </c>
      <c r="G4" s="50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86"/>
    </row>
    <row r="5" spans="1:18" s="7" customFormat="1" ht="43.5" customHeight="1" thickTop="1" thickBot="1">
      <c r="A5" s="4"/>
      <c r="B5" s="18" t="s">
        <v>6</v>
      </c>
      <c r="C5" s="19"/>
      <c r="D5" s="42">
        <v>3</v>
      </c>
      <c r="E5" s="13"/>
      <c r="F5" s="9" t="s">
        <v>7</v>
      </c>
      <c r="G5" s="50">
        <v>1.1100000000000001</v>
      </c>
      <c r="N5" s="121" t="s">
        <v>8</v>
      </c>
      <c r="O5" s="121"/>
      <c r="P5" s="41">
        <f>P1-P2-P3-P4</f>
        <v>0</v>
      </c>
      <c r="Q5" s="12"/>
      <c r="R5" s="86">
        <f>R1-R2-R3</f>
        <v>0</v>
      </c>
    </row>
    <row r="6" spans="1:18" s="7" customFormat="1" ht="43.5" customHeight="1" thickTop="1" thickBot="1">
      <c r="A6" s="4"/>
      <c r="B6" s="39" t="s">
        <v>114</v>
      </c>
      <c r="C6" s="39"/>
      <c r="D6" s="13"/>
      <c r="E6" s="13"/>
      <c r="F6" s="9" t="s">
        <v>9</v>
      </c>
      <c r="G6" s="69">
        <v>11.11</v>
      </c>
      <c r="Q6" s="12"/>
    </row>
    <row r="7" spans="1:18" s="7" customFormat="1" ht="27" customHeight="1" thickTop="1" thickBot="1">
      <c r="A7" s="122" t="s">
        <v>27</v>
      </c>
      <c r="B7" s="123"/>
      <c r="C7" s="124"/>
      <c r="D7" s="125" t="s">
        <v>10</v>
      </c>
      <c r="E7" s="126"/>
      <c r="F7" s="126"/>
      <c r="G7" s="70">
        <f t="shared" ref="G7:O7" si="0">SUM(G11:G18)</f>
        <v>0</v>
      </c>
      <c r="H7" s="68">
        <f t="shared" si="0"/>
        <v>0</v>
      </c>
      <c r="I7" s="52">
        <f t="shared" si="0"/>
        <v>0</v>
      </c>
      <c r="J7" s="52">
        <f t="shared" si="0"/>
        <v>0</v>
      </c>
      <c r="K7" s="52">
        <f t="shared" si="0"/>
        <v>0</v>
      </c>
      <c r="L7" s="52">
        <f t="shared" si="0"/>
        <v>16.75</v>
      </c>
      <c r="M7" s="53">
        <f t="shared" si="0"/>
        <v>0</v>
      </c>
      <c r="N7" s="51">
        <f t="shared" si="0"/>
        <v>16.75</v>
      </c>
      <c r="O7" s="54">
        <f t="shared" si="0"/>
        <v>6.75</v>
      </c>
      <c r="P7" s="12">
        <f>+N7-SUM(H7:M7)</f>
        <v>0</v>
      </c>
    </row>
    <row r="8" spans="1:18" ht="36" customHeight="1" thickTop="1" thickBot="1">
      <c r="A8" s="127"/>
      <c r="B8" s="128" t="s">
        <v>11</v>
      </c>
      <c r="C8" s="128" t="s">
        <v>12</v>
      </c>
      <c r="D8" s="129" t="s">
        <v>23</v>
      </c>
      <c r="E8" s="128" t="s">
        <v>30</v>
      </c>
      <c r="F8" s="131" t="s">
        <v>29</v>
      </c>
      <c r="G8" s="132" t="s">
        <v>13</v>
      </c>
      <c r="H8" s="134" t="s">
        <v>14</v>
      </c>
      <c r="I8" s="135" t="s">
        <v>32</v>
      </c>
      <c r="J8" s="136" t="s">
        <v>34</v>
      </c>
      <c r="K8" s="136" t="s">
        <v>33</v>
      </c>
      <c r="L8" s="137" t="s">
        <v>20</v>
      </c>
      <c r="M8" s="138"/>
      <c r="N8" s="120" t="s">
        <v>15</v>
      </c>
      <c r="O8" s="139" t="s">
        <v>16</v>
      </c>
      <c r="P8" s="112" t="s">
        <v>17</v>
      </c>
      <c r="Q8" s="2"/>
      <c r="R8" s="113" t="s">
        <v>35</v>
      </c>
    </row>
    <row r="9" spans="1:18" ht="36" customHeight="1" thickTop="1" thickBot="1">
      <c r="A9" s="127"/>
      <c r="B9" s="128" t="s">
        <v>11</v>
      </c>
      <c r="C9" s="128"/>
      <c r="D9" s="130"/>
      <c r="E9" s="128"/>
      <c r="F9" s="131"/>
      <c r="G9" s="133"/>
      <c r="H9" s="134" t="s">
        <v>32</v>
      </c>
      <c r="I9" s="135" t="s">
        <v>32</v>
      </c>
      <c r="J9" s="135"/>
      <c r="K9" s="135" t="s">
        <v>31</v>
      </c>
      <c r="L9" s="116" t="s">
        <v>21</v>
      </c>
      <c r="M9" s="118" t="s">
        <v>22</v>
      </c>
      <c r="N9" s="120"/>
      <c r="O9" s="139"/>
      <c r="P9" s="112"/>
      <c r="Q9" s="2"/>
      <c r="R9" s="114"/>
    </row>
    <row r="10" spans="1:18" ht="37.5" customHeight="1" thickTop="1" thickBot="1">
      <c r="A10" s="127"/>
      <c r="B10" s="128"/>
      <c r="C10" s="128"/>
      <c r="D10" s="130"/>
      <c r="E10" s="128"/>
      <c r="F10" s="131"/>
      <c r="G10" s="67" t="s">
        <v>18</v>
      </c>
      <c r="H10" s="134"/>
      <c r="I10" s="135"/>
      <c r="J10" s="135"/>
      <c r="K10" s="135"/>
      <c r="L10" s="117"/>
      <c r="M10" s="119"/>
      <c r="N10" s="120"/>
      <c r="O10" s="139"/>
      <c r="P10" s="112"/>
      <c r="Q10" s="2"/>
      <c r="R10" s="115"/>
    </row>
    <row r="11" spans="1:18" ht="19.5" thickTop="1">
      <c r="A11" s="20">
        <v>1</v>
      </c>
      <c r="B11" s="34">
        <v>41966</v>
      </c>
      <c r="C11" s="78" t="s">
        <v>73</v>
      </c>
      <c r="D11" s="75" t="s">
        <v>83</v>
      </c>
      <c r="E11" s="73" t="s">
        <v>112</v>
      </c>
      <c r="F11" s="73" t="s">
        <v>111</v>
      </c>
      <c r="G11" s="21"/>
      <c r="H11" s="22">
        <f>IF($D$3="si",($G$5/$G$6*G11),IF($D$3="no",G11*$G$4,0))</f>
        <v>0</v>
      </c>
      <c r="I11" s="23"/>
      <c r="J11" s="24"/>
      <c r="K11" s="46"/>
      <c r="L11" s="26">
        <v>5</v>
      </c>
      <c r="M11" s="27"/>
      <c r="N11" s="85">
        <f>SUM(H11:M11)</f>
        <v>5</v>
      </c>
      <c r="O11" s="32"/>
      <c r="P11" s="30"/>
      <c r="Q11" s="2"/>
      <c r="R11" s="47">
        <v>10.37</v>
      </c>
    </row>
    <row r="12" spans="1:18">
      <c r="A12" s="31">
        <v>2</v>
      </c>
      <c r="B12" s="34">
        <v>41966</v>
      </c>
      <c r="C12" s="78" t="s">
        <v>73</v>
      </c>
      <c r="D12" s="75" t="s">
        <v>113</v>
      </c>
      <c r="E12" s="73" t="s">
        <v>112</v>
      </c>
      <c r="F12" s="73" t="s">
        <v>111</v>
      </c>
      <c r="G12" s="21"/>
      <c r="H12" s="22">
        <f t="shared" ref="H12:H16" si="1">IF($D$3="si",($G$5/$G$6*G12),IF($D$3="no",G12*$G$4,0))</f>
        <v>0</v>
      </c>
      <c r="I12" s="23"/>
      <c r="J12" s="24"/>
      <c r="K12" s="46"/>
      <c r="L12" s="26">
        <v>5</v>
      </c>
      <c r="M12" s="27"/>
      <c r="N12" s="85">
        <f t="shared" ref="N12:N14" si="2">SUM(H12:M12)</f>
        <v>5</v>
      </c>
      <c r="O12" s="32"/>
      <c r="P12" s="30" t="str">
        <f t="shared" ref="P12:P16" si="3">IF(F12="Milano","X","")</f>
        <v/>
      </c>
      <c r="Q12" s="2"/>
      <c r="R12" s="79">
        <v>10.37</v>
      </c>
    </row>
    <row r="13" spans="1:18">
      <c r="A13" s="31">
        <v>3</v>
      </c>
      <c r="B13" s="34">
        <v>41967</v>
      </c>
      <c r="C13" s="78" t="s">
        <v>73</v>
      </c>
      <c r="D13" s="75" t="s">
        <v>86</v>
      </c>
      <c r="E13" s="73" t="s">
        <v>112</v>
      </c>
      <c r="F13" s="73" t="s">
        <v>111</v>
      </c>
      <c r="G13" s="21"/>
      <c r="H13" s="22">
        <f t="shared" si="1"/>
        <v>0</v>
      </c>
      <c r="I13" s="23"/>
      <c r="J13" s="24"/>
      <c r="K13" s="46"/>
      <c r="L13" s="26">
        <v>6.75</v>
      </c>
      <c r="M13" s="27"/>
      <c r="N13" s="85">
        <f t="shared" si="2"/>
        <v>6.75</v>
      </c>
      <c r="O13" s="32">
        <v>6.75</v>
      </c>
      <c r="P13" s="30" t="str">
        <f t="shared" si="3"/>
        <v/>
      </c>
      <c r="Q13" s="2"/>
      <c r="R13" s="48">
        <v>14.09</v>
      </c>
    </row>
    <row r="14" spans="1:18">
      <c r="A14" s="31">
        <v>4</v>
      </c>
      <c r="B14" s="33"/>
      <c r="C14" s="74"/>
      <c r="D14" s="75"/>
      <c r="E14" s="81"/>
      <c r="F14" s="82"/>
      <c r="G14" s="21"/>
      <c r="H14" s="22">
        <f t="shared" si="1"/>
        <v>0</v>
      </c>
      <c r="I14" s="23"/>
      <c r="J14" s="24"/>
      <c r="K14" s="46"/>
      <c r="L14" s="26"/>
      <c r="M14" s="27"/>
      <c r="N14" s="85">
        <f t="shared" si="2"/>
        <v>0</v>
      </c>
      <c r="O14" s="32"/>
      <c r="P14" s="30" t="str">
        <f t="shared" si="3"/>
        <v/>
      </c>
      <c r="Q14" s="2"/>
      <c r="R14" s="80"/>
    </row>
    <row r="15" spans="1:18">
      <c r="A15" s="31">
        <v>5</v>
      </c>
      <c r="B15" s="33"/>
      <c r="C15" s="74"/>
      <c r="D15" s="81"/>
      <c r="E15" s="81"/>
      <c r="F15" s="82"/>
      <c r="G15" s="21"/>
      <c r="H15" s="22">
        <f t="shared" si="1"/>
        <v>0</v>
      </c>
      <c r="I15" s="23"/>
      <c r="J15" s="24"/>
      <c r="K15" s="46"/>
      <c r="L15" s="26"/>
      <c r="M15" s="27"/>
      <c r="N15" s="85">
        <f>O15</f>
        <v>0</v>
      </c>
      <c r="O15" s="32"/>
      <c r="P15" s="30" t="str">
        <f t="shared" si="3"/>
        <v/>
      </c>
      <c r="Q15" s="2"/>
      <c r="R15" s="48"/>
    </row>
    <row r="16" spans="1:18" ht="30" customHeight="1">
      <c r="A16" s="31">
        <v>6</v>
      </c>
      <c r="B16" s="83"/>
      <c r="C16" s="74"/>
      <c r="D16" s="81"/>
      <c r="E16" s="81"/>
      <c r="F16" s="82"/>
      <c r="G16" s="21"/>
      <c r="H16" s="22">
        <f t="shared" si="1"/>
        <v>0</v>
      </c>
      <c r="I16" s="23"/>
      <c r="J16" s="24"/>
      <c r="K16" s="46"/>
      <c r="L16" s="26"/>
      <c r="M16" s="27"/>
      <c r="N16" s="85">
        <f t="shared" ref="N16" si="4">SUM(H16:M16)</f>
        <v>0</v>
      </c>
      <c r="O16" s="32"/>
      <c r="P16" s="30" t="str">
        <f t="shared" si="3"/>
        <v/>
      </c>
      <c r="Q16" s="2"/>
      <c r="R16" s="48"/>
    </row>
    <row r="17" spans="1:18" ht="30" customHeight="1">
      <c r="A17" s="31">
        <v>7</v>
      </c>
      <c r="B17" s="83"/>
      <c r="C17" s="74"/>
      <c r="D17" s="81"/>
      <c r="E17" s="81"/>
      <c r="F17" s="82"/>
      <c r="G17" s="21"/>
      <c r="H17" s="22">
        <f t="shared" ref="H17:H18" si="5">IF($D$3="si",($G$5/$G$6*G17),IF($D$3="no",G17*$G$4,0))</f>
        <v>0</v>
      </c>
      <c r="I17" s="23"/>
      <c r="J17" s="24"/>
      <c r="K17" s="46"/>
      <c r="L17" s="26"/>
      <c r="M17" s="27"/>
      <c r="N17" s="85">
        <f t="shared" ref="N17:N18" si="6">SUM(H17:M17)</f>
        <v>0</v>
      </c>
      <c r="O17" s="32"/>
      <c r="P17" s="30" t="str">
        <f t="shared" ref="P17:P18" si="7">IF(F17="Milano","X","")</f>
        <v/>
      </c>
      <c r="Q17" s="2"/>
      <c r="R17" s="48"/>
    </row>
    <row r="18" spans="1:18" ht="30" customHeight="1">
      <c r="A18" s="31">
        <v>8</v>
      </c>
      <c r="B18" s="83"/>
      <c r="C18" s="74"/>
      <c r="D18" s="81"/>
      <c r="E18" s="81"/>
      <c r="F18" s="82"/>
      <c r="G18" s="21"/>
      <c r="H18" s="22">
        <f t="shared" si="5"/>
        <v>0</v>
      </c>
      <c r="I18" s="23"/>
      <c r="J18" s="24"/>
      <c r="K18" s="46"/>
      <c r="L18" s="26"/>
      <c r="M18" s="27"/>
      <c r="N18" s="85">
        <f t="shared" si="6"/>
        <v>0</v>
      </c>
      <c r="O18" s="32"/>
      <c r="P18" s="30" t="str">
        <f t="shared" si="7"/>
        <v/>
      </c>
      <c r="Q18" s="2"/>
      <c r="R18" s="48"/>
    </row>
    <row r="19" spans="1:18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8">
      <c r="A20" s="55"/>
      <c r="B20" s="56"/>
      <c r="C20" s="57"/>
      <c r="D20" s="58"/>
      <c r="E20" s="58"/>
      <c r="F20" s="59"/>
      <c r="G20" s="60"/>
      <c r="H20" s="61"/>
      <c r="I20" s="62"/>
      <c r="J20" s="62"/>
      <c r="K20" s="62"/>
      <c r="L20" s="62"/>
      <c r="M20" s="62"/>
      <c r="N20" s="63"/>
      <c r="O20" s="64"/>
      <c r="P20" s="65"/>
    </row>
    <row r="21" spans="1:18">
      <c r="A21" s="43"/>
      <c r="B21" s="49" t="s">
        <v>36</v>
      </c>
      <c r="C21" s="49"/>
      <c r="D21" s="49"/>
      <c r="E21" s="44"/>
      <c r="F21" s="44"/>
      <c r="G21" s="49" t="s">
        <v>38</v>
      </c>
      <c r="H21" s="49"/>
      <c r="I21" s="49"/>
      <c r="J21" s="44"/>
      <c r="K21" s="44"/>
      <c r="L21" s="49" t="s">
        <v>37</v>
      </c>
      <c r="M21" s="49"/>
      <c r="N21" s="49"/>
      <c r="O21" s="44"/>
      <c r="P21" s="65"/>
    </row>
    <row r="22" spans="1:18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65"/>
    </row>
    <row r="23" spans="1:18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3" priority="1" operator="notEqual">
      <formula>0</formula>
    </cfRule>
  </conditionalFormatting>
  <dataValidations count="12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J11:M11 H11:H18 I16:I18 J12:L18 M18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1.7" bottom="0.74803149606299213" header="0.31496062992125984" footer="0.31496062992125984"/>
  <pageSetup paperSize="9" scale="30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topLeftCell="D1" zoomScale="60" zoomScaleNormal="60" workbookViewId="0">
      <selection activeCell="R15" sqref="R15"/>
    </sheetView>
  </sheetViews>
  <sheetFormatPr defaultRowHeight="18.75"/>
  <cols>
    <col min="1" max="1" width="6.7109375" style="1" customWidth="1"/>
    <col min="2" max="2" width="28.1406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40" t="s">
        <v>0</v>
      </c>
      <c r="C1" s="140"/>
      <c r="D1" s="141" t="s">
        <v>39</v>
      </c>
      <c r="E1" s="141"/>
      <c r="F1" s="38">
        <v>41944</v>
      </c>
      <c r="G1" s="37" t="s">
        <v>121</v>
      </c>
      <c r="L1" s="7" t="s">
        <v>28</v>
      </c>
      <c r="M1" s="3">
        <f>+P1-N7</f>
        <v>0</v>
      </c>
      <c r="N1" s="5" t="s">
        <v>1</v>
      </c>
      <c r="O1" s="6"/>
      <c r="P1" s="40">
        <f>SUM(H7:M7)</f>
        <v>724</v>
      </c>
      <c r="Q1" s="3" t="s">
        <v>26</v>
      </c>
      <c r="R1" s="86">
        <f>SUM(R11:R16)</f>
        <v>155.45999999999998</v>
      </c>
    </row>
    <row r="2" spans="1:18" s="7" customFormat="1" ht="57.75" customHeight="1">
      <c r="A2" s="4"/>
      <c r="B2" s="142" t="s">
        <v>2</v>
      </c>
      <c r="C2" s="142"/>
      <c r="D2" s="141"/>
      <c r="E2" s="141"/>
      <c r="F2" s="8"/>
      <c r="G2" s="8"/>
      <c r="N2" s="9" t="s">
        <v>3</v>
      </c>
      <c r="O2" s="10"/>
      <c r="P2" s="45">
        <v>1272</v>
      </c>
      <c r="Q2" s="3" t="s">
        <v>25</v>
      </c>
      <c r="R2" s="86">
        <f>272.44</f>
        <v>272.44</v>
      </c>
    </row>
    <row r="3" spans="1:18" s="7" customFormat="1" ht="35.25" customHeight="1">
      <c r="A3" s="4"/>
      <c r="B3" s="142" t="s">
        <v>24</v>
      </c>
      <c r="C3" s="142"/>
      <c r="D3" s="141" t="s">
        <v>40</v>
      </c>
      <c r="E3" s="141"/>
      <c r="N3" s="9" t="s">
        <v>4</v>
      </c>
      <c r="O3" s="10"/>
      <c r="P3" s="45">
        <f>+O7</f>
        <v>-548</v>
      </c>
      <c r="Q3" s="12"/>
      <c r="R3" s="86">
        <f>R17</f>
        <v>-116.98</v>
      </c>
    </row>
    <row r="4" spans="1:18" s="7" customFormat="1" ht="35.25" customHeight="1" thickBot="1">
      <c r="A4" s="4"/>
      <c r="D4" s="13"/>
      <c r="E4" s="13"/>
      <c r="F4" s="9" t="s">
        <v>19</v>
      </c>
      <c r="G4" s="50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86"/>
    </row>
    <row r="5" spans="1:18" s="7" customFormat="1" ht="43.5" customHeight="1" thickTop="1" thickBot="1">
      <c r="A5" s="4"/>
      <c r="B5" s="18" t="s">
        <v>6</v>
      </c>
      <c r="C5" s="19"/>
      <c r="D5" s="42">
        <v>7</v>
      </c>
      <c r="E5" s="13"/>
      <c r="F5" s="9" t="s">
        <v>7</v>
      </c>
      <c r="G5" s="50">
        <v>1.1100000000000001</v>
      </c>
      <c r="N5" s="121" t="s">
        <v>8</v>
      </c>
      <c r="O5" s="121"/>
      <c r="P5" s="41">
        <f>P1-P2-P3-P4</f>
        <v>0</v>
      </c>
      <c r="Q5" s="12"/>
      <c r="R5" s="86">
        <f>R1-R2-R3</f>
        <v>0</v>
      </c>
    </row>
    <row r="6" spans="1:18" s="7" customFormat="1" ht="43.5" customHeight="1" thickTop="1" thickBot="1">
      <c r="A6" s="4"/>
      <c r="B6" s="39" t="s">
        <v>120</v>
      </c>
      <c r="C6" s="39"/>
      <c r="D6" s="13"/>
      <c r="E6" s="13"/>
      <c r="F6" s="9" t="s">
        <v>9</v>
      </c>
      <c r="G6" s="69">
        <v>11.11</v>
      </c>
      <c r="Q6" s="12"/>
    </row>
    <row r="7" spans="1:18" s="7" customFormat="1" ht="27" customHeight="1" thickTop="1" thickBot="1">
      <c r="A7" s="122" t="s">
        <v>27</v>
      </c>
      <c r="B7" s="123"/>
      <c r="C7" s="124"/>
      <c r="D7" s="125" t="s">
        <v>10</v>
      </c>
      <c r="E7" s="126"/>
      <c r="F7" s="126"/>
      <c r="G7" s="70">
        <f t="shared" ref="G7:O7" si="0">SUM(G11:G18)</f>
        <v>0</v>
      </c>
      <c r="H7" s="68">
        <f t="shared" si="0"/>
        <v>0</v>
      </c>
      <c r="I7" s="52">
        <f t="shared" si="0"/>
        <v>0</v>
      </c>
      <c r="J7" s="52">
        <f t="shared" si="0"/>
        <v>450</v>
      </c>
      <c r="K7" s="52">
        <f t="shared" si="0"/>
        <v>0</v>
      </c>
      <c r="L7" s="52">
        <f t="shared" si="0"/>
        <v>215</v>
      </c>
      <c r="M7" s="53">
        <f t="shared" si="0"/>
        <v>59</v>
      </c>
      <c r="N7" s="51">
        <f t="shared" si="0"/>
        <v>724</v>
      </c>
      <c r="O7" s="54">
        <f t="shared" si="0"/>
        <v>-548</v>
      </c>
      <c r="P7" s="12">
        <f>+N7-SUM(H7:M7)</f>
        <v>0</v>
      </c>
    </row>
    <row r="8" spans="1:18" ht="36" customHeight="1" thickTop="1" thickBot="1">
      <c r="A8" s="127"/>
      <c r="B8" s="128" t="s">
        <v>11</v>
      </c>
      <c r="C8" s="128" t="s">
        <v>12</v>
      </c>
      <c r="D8" s="129" t="s">
        <v>23</v>
      </c>
      <c r="E8" s="128" t="s">
        <v>30</v>
      </c>
      <c r="F8" s="131" t="s">
        <v>29</v>
      </c>
      <c r="G8" s="132" t="s">
        <v>13</v>
      </c>
      <c r="H8" s="134" t="s">
        <v>14</v>
      </c>
      <c r="I8" s="135" t="s">
        <v>32</v>
      </c>
      <c r="J8" s="136" t="s">
        <v>34</v>
      </c>
      <c r="K8" s="136" t="s">
        <v>33</v>
      </c>
      <c r="L8" s="137" t="s">
        <v>20</v>
      </c>
      <c r="M8" s="138"/>
      <c r="N8" s="120" t="s">
        <v>15</v>
      </c>
      <c r="O8" s="139" t="s">
        <v>16</v>
      </c>
      <c r="P8" s="112" t="s">
        <v>17</v>
      </c>
      <c r="Q8" s="2"/>
      <c r="R8" s="113" t="s">
        <v>35</v>
      </c>
    </row>
    <row r="9" spans="1:18" ht="36" customHeight="1" thickTop="1" thickBot="1">
      <c r="A9" s="127"/>
      <c r="B9" s="128" t="s">
        <v>11</v>
      </c>
      <c r="C9" s="128"/>
      <c r="D9" s="130"/>
      <c r="E9" s="128"/>
      <c r="F9" s="131"/>
      <c r="G9" s="133"/>
      <c r="H9" s="134" t="s">
        <v>32</v>
      </c>
      <c r="I9" s="135" t="s">
        <v>32</v>
      </c>
      <c r="J9" s="135"/>
      <c r="K9" s="135" t="s">
        <v>31</v>
      </c>
      <c r="L9" s="116" t="s">
        <v>21</v>
      </c>
      <c r="M9" s="118" t="s">
        <v>22</v>
      </c>
      <c r="N9" s="120"/>
      <c r="O9" s="139"/>
      <c r="P9" s="112"/>
      <c r="Q9" s="2"/>
      <c r="R9" s="114"/>
    </row>
    <row r="10" spans="1:18" ht="37.5" customHeight="1" thickTop="1" thickBot="1">
      <c r="A10" s="127"/>
      <c r="B10" s="128"/>
      <c r="C10" s="128"/>
      <c r="D10" s="130"/>
      <c r="E10" s="128"/>
      <c r="F10" s="131"/>
      <c r="G10" s="67" t="s">
        <v>18</v>
      </c>
      <c r="H10" s="134"/>
      <c r="I10" s="135"/>
      <c r="J10" s="135"/>
      <c r="K10" s="135"/>
      <c r="L10" s="117"/>
      <c r="M10" s="119"/>
      <c r="N10" s="120"/>
      <c r="O10" s="139"/>
      <c r="P10" s="112"/>
      <c r="Q10" s="2"/>
      <c r="R10" s="115"/>
    </row>
    <row r="11" spans="1:18" ht="19.5" thickTop="1">
      <c r="A11" s="20">
        <v>1</v>
      </c>
      <c r="B11" s="34">
        <v>41969</v>
      </c>
      <c r="C11" s="78" t="s">
        <v>116</v>
      </c>
      <c r="D11" s="75" t="s">
        <v>66</v>
      </c>
      <c r="E11" s="73" t="s">
        <v>118</v>
      </c>
      <c r="F11" s="73" t="s">
        <v>117</v>
      </c>
      <c r="G11" s="21"/>
      <c r="H11" s="22">
        <f>IF($D$3="si",($G$5/$G$6*G11),IF($D$3="no",G11*$G$4,0))</f>
        <v>0</v>
      </c>
      <c r="I11" s="23"/>
      <c r="J11" s="24">
        <v>150</v>
      </c>
      <c r="K11" s="46"/>
      <c r="L11" s="26"/>
      <c r="M11" s="27"/>
      <c r="N11" s="85">
        <f>SUM(H11:M11)</f>
        <v>150</v>
      </c>
      <c r="O11" s="32"/>
      <c r="P11" s="30"/>
      <c r="Q11" s="2"/>
      <c r="R11" s="47">
        <v>32.229999999999997</v>
      </c>
    </row>
    <row r="12" spans="1:18">
      <c r="A12" s="31">
        <v>2</v>
      </c>
      <c r="B12" s="34">
        <v>41969</v>
      </c>
      <c r="C12" s="78" t="s">
        <v>116</v>
      </c>
      <c r="D12" s="75" t="s">
        <v>66</v>
      </c>
      <c r="E12" s="73" t="s">
        <v>118</v>
      </c>
      <c r="F12" s="73" t="s">
        <v>117</v>
      </c>
      <c r="G12" s="21"/>
      <c r="H12" s="22">
        <f t="shared" ref="H12:H18" si="1">IF($D$3="si",($G$5/$G$6*G12),IF($D$3="no",G12*$G$4,0))</f>
        <v>0</v>
      </c>
      <c r="I12" s="23"/>
      <c r="J12" s="24">
        <v>150</v>
      </c>
      <c r="K12" s="46"/>
      <c r="L12" s="26"/>
      <c r="M12" s="27"/>
      <c r="N12" s="85">
        <f t="shared" ref="N12:N18" si="2">SUM(H12:M12)</f>
        <v>150</v>
      </c>
      <c r="O12" s="32"/>
      <c r="P12" s="30" t="str">
        <f t="shared" ref="P12:P18" si="3">IF(F12="Milano","X","")</f>
        <v/>
      </c>
      <c r="Q12" s="2"/>
      <c r="R12" s="79">
        <v>32.229999999999997</v>
      </c>
    </row>
    <row r="13" spans="1:18">
      <c r="A13" s="31">
        <v>3</v>
      </c>
      <c r="B13" s="34">
        <v>41969</v>
      </c>
      <c r="C13" s="78" t="s">
        <v>116</v>
      </c>
      <c r="D13" s="75" t="s">
        <v>66</v>
      </c>
      <c r="E13" s="73" t="s">
        <v>118</v>
      </c>
      <c r="F13" s="73" t="s">
        <v>117</v>
      </c>
      <c r="G13" s="21"/>
      <c r="H13" s="22">
        <f t="shared" si="1"/>
        <v>0</v>
      </c>
      <c r="I13" s="23"/>
      <c r="J13" s="24">
        <v>150</v>
      </c>
      <c r="K13" s="46"/>
      <c r="L13" s="26"/>
      <c r="M13" s="27"/>
      <c r="N13" s="85">
        <f t="shared" si="2"/>
        <v>150</v>
      </c>
      <c r="O13" s="32"/>
      <c r="P13" s="30" t="str">
        <f t="shared" si="3"/>
        <v/>
      </c>
      <c r="Q13" s="2"/>
      <c r="R13" s="48">
        <v>32.229999999999997</v>
      </c>
    </row>
    <row r="14" spans="1:18">
      <c r="A14" s="31">
        <v>4</v>
      </c>
      <c r="B14" s="34">
        <v>41969</v>
      </c>
      <c r="C14" s="78" t="s">
        <v>116</v>
      </c>
      <c r="D14" s="75" t="s">
        <v>119</v>
      </c>
      <c r="E14" s="73" t="s">
        <v>118</v>
      </c>
      <c r="F14" s="73" t="s">
        <v>117</v>
      </c>
      <c r="G14" s="21"/>
      <c r="H14" s="22">
        <f t="shared" si="1"/>
        <v>0</v>
      </c>
      <c r="I14" s="23"/>
      <c r="J14" s="24"/>
      <c r="K14" s="46"/>
      <c r="L14" s="26"/>
      <c r="M14" s="27">
        <v>51</v>
      </c>
      <c r="N14" s="85">
        <f t="shared" si="2"/>
        <v>51</v>
      </c>
      <c r="O14" s="32"/>
      <c r="P14" s="30" t="str">
        <f t="shared" si="3"/>
        <v/>
      </c>
      <c r="Q14" s="2"/>
      <c r="R14" s="80">
        <v>11.02</v>
      </c>
    </row>
    <row r="15" spans="1:18">
      <c r="A15" s="31">
        <v>5</v>
      </c>
      <c r="B15" s="34">
        <v>41970</v>
      </c>
      <c r="C15" s="78" t="s">
        <v>116</v>
      </c>
      <c r="D15" s="75" t="s">
        <v>86</v>
      </c>
      <c r="E15" s="73" t="s">
        <v>118</v>
      </c>
      <c r="F15" s="73" t="s">
        <v>117</v>
      </c>
      <c r="G15" s="21"/>
      <c r="H15" s="22">
        <f t="shared" si="1"/>
        <v>0</v>
      </c>
      <c r="I15" s="23"/>
      <c r="J15" s="24"/>
      <c r="K15" s="46"/>
      <c r="L15" s="26">
        <v>215</v>
      </c>
      <c r="M15" s="27"/>
      <c r="N15" s="85">
        <f t="shared" si="2"/>
        <v>215</v>
      </c>
      <c r="O15" s="32"/>
      <c r="P15" s="30" t="str">
        <f t="shared" si="3"/>
        <v/>
      </c>
      <c r="Q15" s="2"/>
      <c r="R15" s="48">
        <v>45.99</v>
      </c>
    </row>
    <row r="16" spans="1:18" ht="30" customHeight="1">
      <c r="A16" s="31">
        <v>7</v>
      </c>
      <c r="B16" s="34">
        <v>41970</v>
      </c>
      <c r="C16" s="78" t="s">
        <v>116</v>
      </c>
      <c r="D16" s="75" t="s">
        <v>76</v>
      </c>
      <c r="E16" s="73" t="s">
        <v>118</v>
      </c>
      <c r="F16" s="73" t="s">
        <v>117</v>
      </c>
      <c r="G16" s="21"/>
      <c r="H16" s="22">
        <f t="shared" si="1"/>
        <v>0</v>
      </c>
      <c r="I16" s="23"/>
      <c r="J16" s="24"/>
      <c r="K16" s="46"/>
      <c r="L16" s="26"/>
      <c r="M16" s="27">
        <v>8</v>
      </c>
      <c r="N16" s="85">
        <f t="shared" si="2"/>
        <v>8</v>
      </c>
      <c r="O16" s="32"/>
      <c r="P16" s="30" t="str">
        <f t="shared" si="3"/>
        <v/>
      </c>
      <c r="Q16" s="2"/>
      <c r="R16" s="48">
        <v>1.76</v>
      </c>
    </row>
    <row r="17" spans="1:18" ht="50.25" customHeight="1">
      <c r="A17" s="31">
        <v>8</v>
      </c>
      <c r="B17" s="104">
        <v>41970</v>
      </c>
      <c r="C17" s="109" t="s">
        <v>116</v>
      </c>
      <c r="D17" s="90" t="s">
        <v>108</v>
      </c>
      <c r="E17" s="91" t="s">
        <v>44</v>
      </c>
      <c r="F17" s="110" t="s">
        <v>117</v>
      </c>
      <c r="G17" s="92"/>
      <c r="H17" s="93">
        <f t="shared" si="1"/>
        <v>0</v>
      </c>
      <c r="I17" s="94"/>
      <c r="J17" s="95"/>
      <c r="K17" s="96"/>
      <c r="L17" s="97"/>
      <c r="M17" s="98"/>
      <c r="N17" s="105">
        <f t="shared" si="2"/>
        <v>0</v>
      </c>
      <c r="O17" s="100">
        <v>-548</v>
      </c>
      <c r="P17" s="101" t="str">
        <f t="shared" si="3"/>
        <v/>
      </c>
      <c r="Q17" s="102"/>
      <c r="R17" s="103">
        <v>-116.98</v>
      </c>
    </row>
    <row r="18" spans="1:18" ht="42.75" customHeight="1">
      <c r="A18" s="31">
        <v>9</v>
      </c>
      <c r="B18" s="83"/>
      <c r="C18" s="33"/>
      <c r="D18" s="81"/>
      <c r="E18" s="81"/>
      <c r="F18" s="84"/>
      <c r="G18" s="21"/>
      <c r="H18" s="22">
        <f t="shared" si="1"/>
        <v>0</v>
      </c>
      <c r="I18" s="23"/>
      <c r="J18" s="24"/>
      <c r="K18" s="46"/>
      <c r="L18" s="26"/>
      <c r="M18" s="27"/>
      <c r="N18" s="85">
        <f t="shared" si="2"/>
        <v>0</v>
      </c>
      <c r="O18" s="32"/>
      <c r="P18" s="30" t="str">
        <f t="shared" si="3"/>
        <v/>
      </c>
      <c r="Q18" s="2"/>
      <c r="R18" s="48"/>
    </row>
    <row r="19" spans="1:18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8">
      <c r="A20" s="55"/>
      <c r="B20" s="56"/>
      <c r="C20" s="57"/>
      <c r="D20" s="58"/>
      <c r="E20" s="58"/>
      <c r="F20" s="59"/>
      <c r="G20" s="60"/>
      <c r="H20" s="61"/>
      <c r="I20" s="62"/>
      <c r="J20" s="62"/>
      <c r="K20" s="62"/>
      <c r="L20" s="62"/>
      <c r="M20" s="62"/>
      <c r="N20" s="63"/>
      <c r="O20" s="64"/>
      <c r="P20" s="65"/>
    </row>
    <row r="21" spans="1:18">
      <c r="A21" s="43"/>
      <c r="B21" s="49" t="s">
        <v>36</v>
      </c>
      <c r="C21" s="49"/>
      <c r="D21" s="49"/>
      <c r="E21" s="44"/>
      <c r="F21" s="44"/>
      <c r="G21" s="49" t="s">
        <v>38</v>
      </c>
      <c r="H21" s="49"/>
      <c r="I21" s="49"/>
      <c r="J21" s="44"/>
      <c r="K21" s="44"/>
      <c r="L21" s="49" t="s">
        <v>37</v>
      </c>
      <c r="M21" s="49"/>
      <c r="N21" s="49"/>
      <c r="O21" s="44"/>
      <c r="P21" s="65"/>
    </row>
    <row r="22" spans="1:18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65"/>
    </row>
    <row r="23" spans="1:18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2" priority="1" operator="notEqual">
      <formula>0</formula>
    </cfRule>
  </conditionalFormatting>
  <dataValidations count="12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">
      <formula1>36831</formula1>
      <formula2>0</formula2>
    </dataValidation>
    <dataValidation type="textLength" operator="greaterThan" sqref="F20 F17:F18">
      <formula1>1</formula1>
      <formula2>0</formula2>
    </dataValidation>
    <dataValidation type="textLength" operator="greaterThan" allowBlank="1" showErrorMessage="1" sqref="D20:E20 E17:E18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J11:M11 M16:M18 H11:H18 J12:L18 I15:I18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1.78" bottom="0.74803149606299213" header="0.31496062992125984" footer="0.31496062992125984"/>
  <pageSetup paperSize="9" scale="31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Nota Spese EURO</vt:lpstr>
      <vt:lpstr>Nota Spese EGP</vt:lpstr>
      <vt:lpstr>Nota Spese TRY</vt:lpstr>
      <vt:lpstr>Nota Spese CFH</vt:lpstr>
      <vt:lpstr>Nota Spese MAD</vt:lpstr>
      <vt:lpstr>Nota Spese OMR</vt:lpstr>
      <vt:lpstr>Nota Spese SAR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2015-01-13T12:21:23Z</cp:lastPrinted>
  <dcterms:created xsi:type="dcterms:W3CDTF">2007-03-06T14:42:56Z</dcterms:created>
  <dcterms:modified xsi:type="dcterms:W3CDTF">2015-01-13T12:21:38Z</dcterms:modified>
</cp:coreProperties>
</file>