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9570" tabRatio="433" activeTab="1"/>
  </bookViews>
  <sheets>
    <sheet name="Expense Value MXP" sheetId="2" r:id="rId1"/>
    <sheet name="Expense Value USD" sheetId="6" r:id="rId2"/>
    <sheet name="Expense Value COP" sheetId="5" r:id="rId3"/>
  </sheets>
  <definedNames>
    <definedName name="_xlnm.Print_Area" localSheetId="0">'Expense Value MXP'!$A$1:$S$35</definedName>
  </definedNames>
  <calcPr calcId="125725"/>
</workbook>
</file>

<file path=xl/calcChain.xml><?xml version="1.0" encoding="utf-8"?>
<calcChain xmlns="http://schemas.openxmlformats.org/spreadsheetml/2006/main">
  <c r="S5" i="5"/>
  <c r="S1"/>
  <c r="R5"/>
  <c r="R1"/>
  <c r="R5" i="6"/>
  <c r="R1"/>
  <c r="H26"/>
  <c r="N26" s="1"/>
  <c r="N25"/>
  <c r="H25"/>
  <c r="H24"/>
  <c r="N24" s="1"/>
  <c r="H23"/>
  <c r="N23" s="1"/>
  <c r="H22"/>
  <c r="N22" s="1"/>
  <c r="H21"/>
  <c r="N21" s="1"/>
  <c r="S5" i="2"/>
  <c r="S1"/>
  <c r="R5"/>
  <c r="R1"/>
  <c r="H12" i="5" l="1"/>
  <c r="H20" i="6" l="1"/>
  <c r="N20" s="1"/>
  <c r="H19"/>
  <c r="N19" s="1"/>
  <c r="H18"/>
  <c r="N18" s="1"/>
  <c r="H17"/>
  <c r="N17" s="1"/>
  <c r="H16"/>
  <c r="N16" s="1"/>
  <c r="H15"/>
  <c r="N15" s="1"/>
  <c r="H14"/>
  <c r="N14" s="1"/>
  <c r="H13"/>
  <c r="N13" s="1"/>
  <c r="H12"/>
  <c r="H11"/>
  <c r="N11" s="1"/>
  <c r="O7"/>
  <c r="P3" s="1"/>
  <c r="M7"/>
  <c r="L7"/>
  <c r="K7"/>
  <c r="J7"/>
  <c r="I7"/>
  <c r="G7"/>
  <c r="H7" l="1"/>
  <c r="P1" s="1"/>
  <c r="P5" s="1"/>
  <c r="N12"/>
  <c r="N7" s="1"/>
  <c r="I7" i="2"/>
  <c r="M1" i="6" l="1"/>
  <c r="H18" i="5"/>
  <c r="N18" s="1"/>
  <c r="H17"/>
  <c r="N17" s="1"/>
  <c r="H16"/>
  <c r="N16" s="1"/>
  <c r="N15"/>
  <c r="H15"/>
  <c r="H14"/>
  <c r="N14" s="1"/>
  <c r="H13"/>
  <c r="N13" s="1"/>
  <c r="N12"/>
  <c r="H11"/>
  <c r="N11" s="1"/>
  <c r="O7"/>
  <c r="P3" s="1"/>
  <c r="M7"/>
  <c r="L7"/>
  <c r="K7"/>
  <c r="J7"/>
  <c r="I7"/>
  <c r="G7"/>
  <c r="H7" l="1"/>
  <c r="P1" s="1"/>
  <c r="P5" s="1"/>
  <c r="N7"/>
  <c r="H30" i="2"/>
  <c r="N30" s="1"/>
  <c r="H29"/>
  <c r="N29" s="1"/>
  <c r="H28"/>
  <c r="N28" s="1"/>
  <c r="H27"/>
  <c r="N27" s="1"/>
  <c r="H26"/>
  <c r="N26" s="1"/>
  <c r="H25"/>
  <c r="N25" s="1"/>
  <c r="H24"/>
  <c r="N24" s="1"/>
  <c r="H23"/>
  <c r="N23" s="1"/>
  <c r="H22"/>
  <c r="N22" s="1"/>
  <c r="H21"/>
  <c r="N21" s="1"/>
  <c r="H20"/>
  <c r="N20" s="1"/>
  <c r="H19"/>
  <c r="N19" s="1"/>
  <c r="H18"/>
  <c r="N18" s="1"/>
  <c r="H17"/>
  <c r="N17" s="1"/>
  <c r="H16"/>
  <c r="N16" s="1"/>
  <c r="H15"/>
  <c r="N15" s="1"/>
  <c r="H14"/>
  <c r="N14" s="1"/>
  <c r="H13"/>
  <c r="N13" s="1"/>
  <c r="H12"/>
  <c r="N12" s="1"/>
  <c r="H11"/>
  <c r="N11" s="1"/>
  <c r="O7"/>
  <c r="P3" s="1"/>
  <c r="M7"/>
  <c r="L7"/>
  <c r="K7"/>
  <c r="J7"/>
  <c r="G7"/>
  <c r="M1" i="5" l="1"/>
  <c r="H7" i="2"/>
  <c r="P1" s="1"/>
  <c r="P5" s="1"/>
  <c r="N7"/>
  <c r="M1" l="1"/>
</calcChain>
</file>

<file path=xl/comments1.xml><?xml version="1.0" encoding="utf-8"?>
<comments xmlns="http://schemas.openxmlformats.org/spreadsheetml/2006/main">
  <authors>
    <author>Giancarlo</author>
  </authors>
  <commentList>
    <comment ref="G1" authorId="0">
      <text>
        <r>
          <rPr>
            <sz val="14"/>
            <color indexed="81"/>
            <rFont val="Tahoma"/>
            <family val="2"/>
          </rPr>
          <t>Please fill in with Month Mese_# Progressive</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G1" authorId="0">
      <text>
        <r>
          <rPr>
            <sz val="14"/>
            <color indexed="81"/>
            <rFont val="Tahoma"/>
            <family val="2"/>
          </rPr>
          <t>Please fill in with Month Mese_# Progressive</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Giancarlo</author>
  </authors>
  <commentList>
    <comment ref="G1" authorId="0">
      <text>
        <r>
          <rPr>
            <sz val="14"/>
            <color indexed="81"/>
            <rFont val="Tahoma"/>
            <family val="2"/>
          </rPr>
          <t>Please fill in with Month Mese_# Progressive</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<sst xmlns="http://schemas.openxmlformats.org/spreadsheetml/2006/main" count="289" uniqueCount="72">
  <si>
    <t>KM</t>
  </si>
  <si>
    <t>no</t>
  </si>
  <si>
    <t>Check</t>
  </si>
  <si>
    <t>VARIE (Taxi / BUS / VARIE)</t>
  </si>
  <si>
    <t>SPESE AUTO (PARK / AUTOSTRADA / ECC)</t>
  </si>
  <si>
    <t>Firma Dipendente</t>
  </si>
  <si>
    <t>Autorizzazione Responsabile Amministrativo</t>
  </si>
  <si>
    <t>Verifica Amministrativa</t>
  </si>
  <si>
    <t>Sales Manager</t>
  </si>
  <si>
    <t>Company car</t>
  </si>
  <si>
    <t>No. Attached documents:</t>
  </si>
  <si>
    <t>DATE</t>
  </si>
  <si>
    <t>MONTH TOTAL AMOUNT</t>
  </si>
  <si>
    <t>CAR</t>
  </si>
  <si>
    <t>FUEL REFUND</t>
  </si>
  <si>
    <t>CAR COSTS (PARK / HIGHWAY / ETC)</t>
  </si>
  <si>
    <t>DESCRIPTION
(specify kind of costs)</t>
  </si>
  <si>
    <t>TRAVEL EXPENSE (Taxi, Bus etc)</t>
  </si>
  <si>
    <t>MISCELLANEOUS (On-line purchase, etc)</t>
  </si>
  <si>
    <t>ROOM / BOARD</t>
  </si>
  <si>
    <t xml:space="preserve">Invoice </t>
  </si>
  <si>
    <t>Total AMOUNT</t>
  </si>
  <si>
    <t>Credit Card paid amount</t>
  </si>
  <si>
    <t>PROJECT/EVENT</t>
  </si>
  <si>
    <t>Fiscal Receipt</t>
  </si>
  <si>
    <t>Fuel cost (for company card)</t>
  </si>
  <si>
    <t>Car waste (for company card)</t>
  </si>
  <si>
    <t>Credit Card payments</t>
  </si>
  <si>
    <t>Cash advance</t>
  </si>
  <si>
    <t>TOTAL REFUND</t>
  </si>
  <si>
    <t>Name&amp;Surname</t>
  </si>
  <si>
    <t>si</t>
  </si>
  <si>
    <t>DATA</t>
  </si>
  <si>
    <t>EXPENSES</t>
  </si>
  <si>
    <t>Country</t>
  </si>
  <si>
    <t>Value</t>
  </si>
  <si>
    <t>USD Value</t>
  </si>
  <si>
    <t>Cost per Mile</t>
  </si>
  <si>
    <t>Eduardo Pardo</t>
  </si>
  <si>
    <t>Daniele Milan</t>
  </si>
  <si>
    <t>Meal</t>
  </si>
  <si>
    <t>Colombia</t>
  </si>
  <si>
    <t>COP</t>
  </si>
  <si>
    <t>MXP</t>
  </si>
  <si>
    <t>Mexican Pesos - MXP</t>
  </si>
  <si>
    <t>Colombian Pesos - COP</t>
  </si>
  <si>
    <t>Mexico</t>
  </si>
  <si>
    <t>10_01</t>
  </si>
  <si>
    <t>10_02</t>
  </si>
  <si>
    <t>10_03</t>
  </si>
  <si>
    <t>US Dollars - USD</t>
  </si>
  <si>
    <t>Taxi</t>
  </si>
  <si>
    <t>Delivery Baja California</t>
  </si>
  <si>
    <t>Taxi Airport</t>
  </si>
  <si>
    <t>Toluca Delivery</t>
  </si>
  <si>
    <t>Baja Delivery</t>
  </si>
  <si>
    <t>Water bottle</t>
  </si>
  <si>
    <t>Meal for (2) Alex Velasco and Eduardo</t>
  </si>
  <si>
    <t>Breakfasts and dinners in the hotel in DF for 1 week</t>
  </si>
  <si>
    <t>Immigration form to exit Mexico.  I had to request this because I entered Mexico by car and left by plane.  They do not give permit to stay when you cross the border by car, but you need it if you leave by air plane.</t>
  </si>
  <si>
    <t>USD</t>
  </si>
  <si>
    <t>United States</t>
  </si>
  <si>
    <t>Volaris Airline fee to carry the Demo chain as carry-on baggage (Mexicali-DF)</t>
  </si>
  <si>
    <t>LATAM Miami</t>
  </si>
  <si>
    <t xml:space="preserve">Taxi </t>
  </si>
  <si>
    <t>IACP Orlando</t>
  </si>
  <si>
    <t>Water</t>
  </si>
  <si>
    <t>Hotel room and breakfasts for 1 week - (It was not pre-paid by agency).</t>
  </si>
  <si>
    <t>Taxes Shipping Galileo Box from Italy</t>
  </si>
  <si>
    <t>Job material</t>
  </si>
  <si>
    <t>EURO Value</t>
  </si>
  <si>
    <t>Hotel Extra</t>
  </si>
</sst>
</file>

<file path=xl/styles.xml><?xml version="1.0" encoding="utf-8"?>
<styleSheet xmlns="http://schemas.openxmlformats.org/spreadsheetml/2006/main">
  <numFmts count="12">
    <numFmt numFmtId="43" formatCode="_-* #,##0.00_-;\-* #,##0.00_-;_-* &quot;-&quot;??_-;_-@_-"/>
    <numFmt numFmtId="164" formatCode="_-[$€-2]\ * #,##0.00_-;\-[$€-2]\ * #,##0.00_-;_-[$€-2]\ * \-??_-"/>
    <numFmt numFmtId="165" formatCode="mmmm\ yyyy"/>
    <numFmt numFmtId="166" formatCode="_-[$€-2]\ * #,##0.00_-;\-[$€-2]\ * #,##0.00_-;_-[$€-2]\ * \-??_-;_-@_-"/>
    <numFmt numFmtId="167" formatCode="#.##&quot; km/l&quot;"/>
    <numFmt numFmtId="168" formatCode="00\ "/>
    <numFmt numFmtId="169" formatCode="dd/mm/yy;@"/>
    <numFmt numFmtId="170" formatCode="_-* #,##0.00_-;\-* #,##0.00_-;_-* \-??_-;_-@_-"/>
    <numFmt numFmtId="171" formatCode="&quot;€&quot;\ #,##0.00"/>
    <numFmt numFmtId="172" formatCode="_([$$-240A]\ * #,##0_);_([$$-240A]\ * \(#,##0\);_([$$-240A]\ * &quot;-&quot;??_);_(@_)"/>
    <numFmt numFmtId="173" formatCode="_-* #,##0_-;\-* #,##0_-;_-* \-??_-;_-@_-"/>
    <numFmt numFmtId="174" formatCode="[$$-409]#,##0.00"/>
  </numFmts>
  <fonts count="11">
    <font>
      <sz val="10"/>
      <name val="Arial"/>
    </font>
    <font>
      <sz val="14"/>
      <name val="Gulim"/>
      <family val="2"/>
    </font>
    <font>
      <b/>
      <sz val="14"/>
      <name val="Gulim"/>
      <family val="2"/>
    </font>
    <font>
      <b/>
      <u/>
      <sz val="18"/>
      <name val="Gulim"/>
      <family val="2"/>
    </font>
    <font>
      <b/>
      <sz val="18"/>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b/>
      <i/>
      <sz val="20"/>
      <color indexed="10"/>
      <name val="Gulim"/>
      <family val="2"/>
    </font>
  </fonts>
  <fills count="10">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theme="0"/>
        <bgColor indexed="64"/>
      </patternFill>
    </fill>
    <fill>
      <patternFill patternType="solid">
        <fgColor rgb="FFFFC000"/>
        <bgColor indexed="64"/>
      </patternFill>
    </fill>
  </fills>
  <borders count="5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8"/>
      </left>
      <right/>
      <top/>
      <bottom style="thick">
        <color indexed="8"/>
      </bottom>
      <diagonal/>
    </border>
    <border>
      <left/>
      <right style="medium">
        <color indexed="64"/>
      </right>
      <top/>
      <bottom style="thin">
        <color indexed="64"/>
      </bottom>
      <diagonal/>
    </border>
    <border>
      <left/>
      <right/>
      <top/>
      <bottom style="hair">
        <color indexed="8"/>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8"/>
      </right>
      <top style="thick">
        <color indexed="8"/>
      </top>
      <bottom style="thick">
        <color indexed="8"/>
      </bottom>
      <diagonal/>
    </border>
    <border>
      <left style="thick">
        <color indexed="64"/>
      </left>
      <right style="thick">
        <color indexed="64"/>
      </right>
      <top/>
      <bottom style="thin">
        <color indexed="8"/>
      </bottom>
      <diagonal/>
    </border>
    <border>
      <left/>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style="thick">
        <color indexed="8"/>
      </top>
      <bottom style="thin">
        <color indexed="8"/>
      </bottom>
      <diagonal/>
    </border>
    <border>
      <left style="thick">
        <color indexed="64"/>
      </left>
      <right style="thick">
        <color indexed="64"/>
      </right>
      <top/>
      <bottom/>
      <diagonal/>
    </border>
    <border>
      <left style="thick">
        <color indexed="64"/>
      </left>
      <right style="thick">
        <color indexed="64"/>
      </right>
      <top style="thin">
        <color indexed="8"/>
      </top>
      <bottom style="thick">
        <color indexed="64"/>
      </bottom>
      <diagonal/>
    </border>
    <border>
      <left style="thin">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8"/>
      </left>
      <right/>
      <top/>
      <bottom style="hair">
        <color indexed="8"/>
      </bottom>
      <diagonal/>
    </border>
    <border>
      <left style="thick">
        <color indexed="8"/>
      </left>
      <right style="hair">
        <color indexed="8"/>
      </right>
      <top style="hair">
        <color indexed="8"/>
      </top>
      <bottom style="hair">
        <color indexed="8"/>
      </bottom>
      <diagonal/>
    </border>
    <border>
      <left style="thick">
        <color indexed="64"/>
      </left>
      <right style="thick">
        <color indexed="64"/>
      </right>
      <top style="hair">
        <color indexed="64"/>
      </top>
      <bottom style="hair">
        <color indexed="64"/>
      </bottom>
      <diagonal/>
    </border>
    <border>
      <left style="thick">
        <color indexed="8"/>
      </left>
      <right/>
      <top style="hair">
        <color indexed="8"/>
      </top>
      <bottom style="hair">
        <color indexed="8"/>
      </bottom>
      <diagonal/>
    </border>
    <border>
      <left style="thick">
        <color indexed="64"/>
      </left>
      <right/>
      <top/>
      <bottom/>
      <diagonal/>
    </border>
  </borders>
  <cellStyleXfs count="2">
    <xf numFmtId="0" fontId="0" fillId="0" borderId="0"/>
    <xf numFmtId="164" fontId="5" fillId="0" borderId="0" applyFill="0" applyBorder="0" applyAlignment="0" applyProtection="0"/>
  </cellStyleXfs>
  <cellXfs count="121">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8" fontId="1" fillId="6" borderId="11" xfId="0" applyNumberFormat="1" applyFont="1" applyFill="1" applyBorder="1" applyAlignment="1" applyProtection="1">
      <alignment horizontal="center" vertical="center"/>
    </xf>
    <xf numFmtId="169" fontId="1" fillId="0" borderId="12"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left" vertical="center"/>
      <protection locked="0"/>
    </xf>
    <xf numFmtId="170" fontId="1" fillId="0" borderId="14" xfId="0" applyNumberFormat="1" applyFont="1" applyBorder="1" applyAlignment="1" applyProtection="1">
      <alignment horizontal="right" vertical="center"/>
      <protection locked="0"/>
    </xf>
    <xf numFmtId="170" fontId="1" fillId="0" borderId="12" xfId="0" applyNumberFormat="1" applyFont="1" applyBorder="1" applyAlignment="1" applyProtection="1">
      <alignment horizontal="right" vertical="center"/>
      <protection locked="0"/>
    </xf>
    <xf numFmtId="170" fontId="1" fillId="0" borderId="15" xfId="0" applyNumberFormat="1" applyFont="1" applyBorder="1" applyAlignment="1" applyProtection="1">
      <alignment horizontal="right" vertical="center"/>
      <protection locked="0"/>
    </xf>
    <xf numFmtId="170" fontId="1" fillId="0" borderId="17" xfId="0" applyNumberFormat="1" applyFont="1" applyBorder="1" applyAlignment="1" applyProtection="1">
      <alignment horizontal="right" vertical="center"/>
      <protection locked="0"/>
    </xf>
    <xf numFmtId="170" fontId="1" fillId="0" borderId="18" xfId="0" applyNumberFormat="1" applyFont="1" applyBorder="1" applyAlignment="1" applyProtection="1">
      <alignment horizontal="right" vertical="center"/>
      <protection locked="0"/>
    </xf>
    <xf numFmtId="4" fontId="1" fillId="4" borderId="20" xfId="0" applyNumberFormat="1" applyFont="1" applyFill="1" applyBorder="1" applyAlignment="1" applyProtection="1">
      <alignment vertical="center"/>
      <protection locked="0"/>
    </xf>
    <xf numFmtId="168" fontId="1" fillId="6" borderId="21" xfId="0" applyNumberFormat="1" applyFont="1" applyFill="1" applyBorder="1" applyAlignment="1" applyProtection="1">
      <alignment horizontal="center" vertical="center"/>
    </xf>
    <xf numFmtId="4" fontId="1" fillId="4" borderId="19" xfId="0" applyNumberFormat="1" applyFont="1" applyFill="1" applyBorder="1" applyAlignment="1" applyProtection="1">
      <alignment vertical="center"/>
      <protection locked="0"/>
    </xf>
    <xf numFmtId="49" fontId="1" fillId="0" borderId="16" xfId="0" applyNumberFormat="1"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15" xfId="0" applyFont="1" applyBorder="1" applyAlignment="1" applyProtection="1">
      <alignment vertical="center"/>
      <protection locked="0"/>
    </xf>
    <xf numFmtId="169" fontId="1" fillId="0" borderId="16" xfId="0" applyNumberFormat="1" applyFont="1" applyBorder="1" applyAlignment="1" applyProtection="1">
      <alignment horizontal="center" vertical="center"/>
      <protection locked="0"/>
    </xf>
    <xf numFmtId="170" fontId="1" fillId="0" borderId="22" xfId="0" applyNumberFormat="1" applyFont="1" applyBorder="1" applyAlignment="1" applyProtection="1">
      <alignment horizontal="right" vertical="center"/>
      <protection locked="0"/>
    </xf>
    <xf numFmtId="0" fontId="1" fillId="0" borderId="16" xfId="0" applyFont="1" applyBorder="1" applyAlignment="1" applyProtection="1">
      <alignment horizontal="left" vertical="center"/>
      <protection locked="0"/>
    </xf>
    <xf numFmtId="165" fontId="3" fillId="0" borderId="0" xfId="0" applyNumberFormat="1" applyFont="1" applyBorder="1" applyAlignment="1" applyProtection="1">
      <alignment vertical="center" wrapText="1"/>
    </xf>
    <xf numFmtId="165" fontId="3" fillId="0" borderId="26" xfId="0" applyNumberFormat="1" applyFont="1" applyBorder="1" applyAlignment="1" applyProtection="1">
      <alignment horizontal="center" vertical="center" wrapText="1"/>
    </xf>
    <xf numFmtId="0" fontId="1" fillId="0" borderId="0" xfId="0" applyNumberFormat="1" applyFont="1" applyBorder="1" applyAlignment="1" applyProtection="1">
      <alignment horizontal="center" vertical="center"/>
      <protection locked="0"/>
    </xf>
    <xf numFmtId="0" fontId="1" fillId="8" borderId="0" xfId="0" applyFont="1" applyFill="1" applyAlignment="1" applyProtection="1">
      <alignment horizontal="center" vertical="center"/>
    </xf>
    <xf numFmtId="0" fontId="1" fillId="8" borderId="0" xfId="0" applyFont="1" applyFill="1" applyAlignment="1" applyProtection="1">
      <alignment vertical="center"/>
    </xf>
    <xf numFmtId="0" fontId="1" fillId="8" borderId="38" xfId="0" applyFont="1" applyFill="1" applyBorder="1" applyAlignment="1" applyProtection="1">
      <alignment vertical="center"/>
    </xf>
    <xf numFmtId="168" fontId="1" fillId="8" borderId="0" xfId="0" applyNumberFormat="1" applyFont="1" applyFill="1" applyBorder="1" applyAlignment="1" applyProtection="1">
      <alignment horizontal="center" vertical="center"/>
    </xf>
    <xf numFmtId="169" fontId="1" fillId="8" borderId="0" xfId="0" applyNumberFormat="1" applyFont="1" applyFill="1" applyBorder="1" applyAlignment="1" applyProtection="1">
      <alignment horizontal="center" vertical="center"/>
      <protection locked="0"/>
    </xf>
    <xf numFmtId="49" fontId="1" fillId="8" borderId="0" xfId="0" applyNumberFormat="1" applyFont="1" applyFill="1" applyBorder="1" applyAlignment="1" applyProtection="1">
      <alignment horizontal="left" vertical="center"/>
      <protection locked="0"/>
    </xf>
    <xf numFmtId="0" fontId="1" fillId="8" borderId="0" xfId="0" applyFont="1" applyFill="1" applyBorder="1" applyAlignment="1" applyProtection="1">
      <alignment horizontal="left" vertical="center"/>
      <protection locked="0"/>
    </xf>
    <xf numFmtId="0" fontId="1" fillId="8" borderId="0" xfId="0" applyFont="1" applyFill="1" applyBorder="1" applyAlignment="1" applyProtection="1">
      <alignment vertical="center"/>
      <protection locked="0"/>
    </xf>
    <xf numFmtId="38" fontId="1" fillId="8" borderId="0" xfId="0" applyNumberFormat="1" applyFont="1" applyFill="1" applyBorder="1" applyAlignment="1" applyProtection="1">
      <alignment horizontal="center" vertical="center"/>
      <protection locked="0"/>
    </xf>
    <xf numFmtId="170" fontId="1" fillId="8" borderId="0" xfId="0" applyNumberFormat="1" applyFont="1" applyFill="1" applyBorder="1" applyAlignment="1" applyProtection="1">
      <alignment horizontal="right" vertical="center"/>
    </xf>
    <xf numFmtId="170" fontId="1" fillId="8" borderId="0" xfId="0" applyNumberFormat="1" applyFont="1" applyFill="1" applyBorder="1" applyAlignment="1" applyProtection="1">
      <alignment horizontal="right" vertical="center"/>
      <protection locked="0"/>
    </xf>
    <xf numFmtId="164" fontId="1" fillId="8" borderId="0" xfId="1" applyFont="1" applyFill="1" applyBorder="1" applyAlignment="1" applyProtection="1">
      <alignment horizontal="right" vertical="center"/>
    </xf>
    <xf numFmtId="4" fontId="1" fillId="8" borderId="0" xfId="0" applyNumberFormat="1" applyFont="1" applyFill="1" applyBorder="1" applyAlignment="1" applyProtection="1">
      <alignment vertical="center"/>
      <protection locked="0"/>
    </xf>
    <xf numFmtId="43" fontId="2" fillId="3" borderId="3" xfId="1" applyNumberFormat="1" applyFont="1" applyFill="1" applyBorder="1" applyAlignment="1" applyProtection="1">
      <alignment horizontal="right" vertical="center"/>
    </xf>
    <xf numFmtId="43" fontId="2" fillId="4" borderId="3" xfId="1" applyNumberFormat="1" applyFont="1" applyFill="1" applyBorder="1" applyAlignment="1" applyProtection="1">
      <alignment horizontal="right" vertical="center"/>
      <protection locked="0"/>
    </xf>
    <xf numFmtId="39" fontId="1" fillId="4" borderId="3" xfId="1" applyNumberFormat="1" applyFont="1" applyFill="1" applyBorder="1" applyAlignment="1" applyProtection="1">
      <alignment horizontal="right" vertical="center"/>
      <protection locked="0"/>
    </xf>
    <xf numFmtId="43" fontId="2" fillId="5" borderId="7" xfId="0" applyNumberFormat="1" applyFont="1" applyFill="1" applyBorder="1" applyAlignment="1" applyProtection="1">
      <alignment vertical="center"/>
    </xf>
    <xf numFmtId="0" fontId="10" fillId="8" borderId="0" xfId="0" applyNumberFormat="1" applyFont="1" applyFill="1" applyBorder="1" applyAlignment="1" applyProtection="1">
      <alignment vertical="center"/>
    </xf>
    <xf numFmtId="167" fontId="1" fillId="4" borderId="6" xfId="1" applyNumberFormat="1" applyFont="1" applyFill="1" applyBorder="1" applyAlignment="1" applyProtection="1">
      <alignment horizontal="right" vertical="center"/>
      <protection locked="0"/>
    </xf>
    <xf numFmtId="38" fontId="1" fillId="2" borderId="42" xfId="0" applyNumberFormat="1" applyFont="1" applyFill="1" applyBorder="1" applyAlignment="1" applyProtection="1">
      <alignment horizontal="center" vertical="center"/>
    </xf>
    <xf numFmtId="4" fontId="1" fillId="2" borderId="43" xfId="0" applyNumberFormat="1" applyFont="1" applyFill="1" applyBorder="1" applyAlignment="1" applyProtection="1">
      <alignment horizontal="right" vertical="center"/>
    </xf>
    <xf numFmtId="4" fontId="1" fillId="2" borderId="9" xfId="0" applyNumberFormat="1" applyFont="1" applyFill="1" applyBorder="1" applyAlignment="1" applyProtection="1">
      <alignment horizontal="right" vertical="center"/>
    </xf>
    <xf numFmtId="4" fontId="1" fillId="2" borderId="10" xfId="0" applyNumberFormat="1" applyFont="1" applyFill="1" applyBorder="1" applyAlignment="1" applyProtection="1">
      <alignment horizontal="right" vertical="center"/>
    </xf>
    <xf numFmtId="4" fontId="1" fillId="2" borderId="8" xfId="0" applyNumberFormat="1" applyFont="1" applyFill="1" applyBorder="1" applyAlignment="1" applyProtection="1">
      <alignment horizontal="right" vertical="center"/>
    </xf>
    <xf numFmtId="4" fontId="1" fillId="2" borderId="23" xfId="0" applyNumberFormat="1" applyFont="1" applyFill="1" applyBorder="1" applyAlignment="1" applyProtection="1">
      <alignment horizontal="right" vertical="center"/>
    </xf>
    <xf numFmtId="0" fontId="1" fillId="2" borderId="49" xfId="0" applyFont="1" applyFill="1" applyBorder="1" applyAlignment="1" applyProtection="1">
      <alignment horizontal="center" vertical="center" wrapText="1"/>
    </xf>
    <xf numFmtId="0" fontId="1" fillId="0" borderId="13" xfId="0" applyFont="1" applyBorder="1" applyAlignment="1" applyProtection="1">
      <alignment horizontal="left" vertical="center"/>
      <protection locked="0"/>
    </xf>
    <xf numFmtId="0" fontId="1" fillId="0" borderId="13" xfId="0" applyFont="1" applyBorder="1" applyAlignment="1" applyProtection="1">
      <alignment vertical="center"/>
      <protection locked="0"/>
    </xf>
    <xf numFmtId="38" fontId="1" fillId="0" borderId="52" xfId="0" applyNumberFormat="1" applyFont="1" applyBorder="1" applyAlignment="1" applyProtection="1">
      <alignment horizontal="center" vertical="center"/>
      <protection locked="0"/>
    </xf>
    <xf numFmtId="170" fontId="1" fillId="0" borderId="53" xfId="0" applyNumberFormat="1" applyFont="1" applyBorder="1" applyAlignment="1" applyProtection="1">
      <alignment horizontal="right" vertical="center"/>
    </xf>
    <xf numFmtId="170" fontId="1" fillId="0" borderId="37" xfId="0" applyNumberFormat="1" applyFont="1" applyBorder="1" applyAlignment="1" applyProtection="1">
      <alignment horizontal="right" vertical="center"/>
      <protection locked="0"/>
    </xf>
    <xf numFmtId="0" fontId="2" fillId="0" borderId="54" xfId="0" applyFont="1" applyBorder="1" applyAlignment="1" applyProtection="1">
      <alignment horizontal="right" vertical="center" wrapText="1"/>
    </xf>
    <xf numFmtId="38" fontId="1" fillId="0" borderId="55" xfId="0" applyNumberFormat="1" applyFont="1" applyBorder="1" applyAlignment="1" applyProtection="1">
      <alignment horizontal="center" vertical="center"/>
      <protection locked="0"/>
    </xf>
    <xf numFmtId="40" fontId="2" fillId="0" borderId="54" xfId="0" applyNumberFormat="1" applyFont="1" applyBorder="1" applyAlignment="1" applyProtection="1">
      <alignment vertical="center"/>
    </xf>
    <xf numFmtId="0" fontId="2" fillId="0" borderId="54" xfId="0" applyFont="1" applyBorder="1" applyAlignment="1" applyProtection="1">
      <alignment vertical="center"/>
    </xf>
    <xf numFmtId="0" fontId="2" fillId="0" borderId="54" xfId="0" applyFont="1" applyBorder="1" applyAlignment="1" applyProtection="1">
      <alignment horizontal="right" vertical="center"/>
    </xf>
    <xf numFmtId="0" fontId="2" fillId="8" borderId="0" xfId="0" applyFont="1" applyFill="1" applyBorder="1" applyAlignment="1" applyProtection="1">
      <alignment vertical="center"/>
    </xf>
    <xf numFmtId="0" fontId="1" fillId="0" borderId="0" xfId="0" applyFont="1" applyBorder="1" applyAlignment="1" applyProtection="1">
      <alignment vertical="center"/>
    </xf>
    <xf numFmtId="0" fontId="2" fillId="0" borderId="56" xfId="0" applyFont="1" applyBorder="1" applyAlignment="1" applyProtection="1">
      <alignment horizontal="right" vertical="center" wrapText="1"/>
    </xf>
    <xf numFmtId="40" fontId="2" fillId="0" borderId="56" xfId="0" applyNumberFormat="1" applyFont="1" applyBorder="1" applyAlignment="1" applyProtection="1">
      <alignment vertical="center"/>
    </xf>
    <xf numFmtId="0" fontId="2" fillId="0" borderId="56" xfId="0" applyFont="1" applyBorder="1" applyAlignment="1" applyProtection="1">
      <alignment vertical="center"/>
    </xf>
    <xf numFmtId="0" fontId="2" fillId="0" borderId="56" xfId="0" applyFont="1" applyBorder="1" applyAlignment="1" applyProtection="1">
      <alignment horizontal="right" vertical="center"/>
    </xf>
    <xf numFmtId="172" fontId="1" fillId="3" borderId="19" xfId="1" applyNumberFormat="1" applyFont="1" applyFill="1" applyBorder="1" applyAlignment="1" applyProtection="1">
      <alignment horizontal="right" vertical="center"/>
    </xf>
    <xf numFmtId="173" fontId="1" fillId="0" borderId="18" xfId="0" applyNumberFormat="1" applyFont="1" applyBorder="1" applyAlignment="1" applyProtection="1">
      <alignment horizontal="right" vertical="center"/>
      <protection locked="0"/>
    </xf>
    <xf numFmtId="0" fontId="1" fillId="0" borderId="13"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49" fontId="1" fillId="0" borderId="12" xfId="0" applyNumberFormat="1" applyFont="1" applyBorder="1" applyAlignment="1" applyProtection="1">
      <alignment horizontal="left" vertical="center" wrapText="1"/>
      <protection locked="0"/>
    </xf>
    <xf numFmtId="174" fontId="2" fillId="0" borderId="0" xfId="0" applyNumberFormat="1" applyFont="1" applyAlignment="1" applyProtection="1">
      <alignment vertical="center"/>
    </xf>
    <xf numFmtId="171" fontId="2" fillId="0" borderId="0" xfId="0" applyNumberFormat="1" applyFont="1" applyAlignment="1" applyProtection="1">
      <alignment vertical="center"/>
    </xf>
    <xf numFmtId="171" fontId="2" fillId="0" borderId="46" xfId="0" applyNumberFormat="1" applyFont="1" applyBorder="1" applyAlignment="1" applyProtection="1">
      <alignment horizontal="center" vertical="center" wrapText="1"/>
    </xf>
    <xf numFmtId="171" fontId="2" fillId="0" borderId="48" xfId="0" applyNumberFormat="1" applyFont="1" applyBorder="1" applyAlignment="1" applyProtection="1">
      <alignment horizontal="center" vertical="center" wrapText="1"/>
    </xf>
    <xf numFmtId="171" fontId="2" fillId="0" borderId="51" xfId="0" applyNumberFormat="1" applyFont="1" applyBorder="1" applyAlignment="1" applyProtection="1">
      <alignment horizontal="center" vertical="center" wrapText="1"/>
    </xf>
    <xf numFmtId="49" fontId="2" fillId="4" borderId="24" xfId="0" applyNumberFormat="1" applyFont="1" applyFill="1" applyBorder="1" applyAlignment="1" applyProtection="1">
      <alignment horizontal="left" vertical="center"/>
    </xf>
    <xf numFmtId="49" fontId="2" fillId="4" borderId="24"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4"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9" borderId="39" xfId="0" applyNumberFormat="1" applyFont="1" applyFill="1" applyBorder="1" applyAlignment="1" applyProtection="1">
      <alignment horizontal="center" vertical="center"/>
    </xf>
    <xf numFmtId="0" fontId="1" fillId="9" borderId="40" xfId="0" applyNumberFormat="1" applyFont="1" applyFill="1" applyBorder="1" applyAlignment="1" applyProtection="1">
      <alignment horizontal="center" vertical="center"/>
    </xf>
    <xf numFmtId="0" fontId="1" fillId="9" borderId="41" xfId="0" applyNumberFormat="1" applyFont="1" applyFill="1" applyBorder="1" applyAlignment="1" applyProtection="1">
      <alignment horizontal="center" vertical="center"/>
    </xf>
    <xf numFmtId="38" fontId="1" fillId="2" borderId="29" xfId="0" applyNumberFormat="1" applyFont="1" applyFill="1" applyBorder="1" applyAlignment="1" applyProtection="1">
      <alignment horizontal="center" vertical="center"/>
    </xf>
    <xf numFmtId="38" fontId="1" fillId="2" borderId="30" xfId="0" applyNumberFormat="1" applyFont="1" applyFill="1" applyBorder="1" applyAlignment="1" applyProtection="1">
      <alignment horizontal="center" vertical="center"/>
    </xf>
    <xf numFmtId="0" fontId="1" fillId="6" borderId="8" xfId="0" applyNumberFormat="1" applyFont="1" applyFill="1" applyBorder="1" applyAlignment="1" applyProtection="1">
      <alignment horizontal="center" vertical="center"/>
    </xf>
    <xf numFmtId="0" fontId="2" fillId="7" borderId="9" xfId="0" applyFont="1" applyFill="1" applyBorder="1" applyAlignment="1" applyProtection="1">
      <alignment horizontal="center" vertical="center"/>
    </xf>
    <xf numFmtId="0" fontId="2" fillId="7" borderId="43"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xf>
    <xf numFmtId="0" fontId="2" fillId="7" borderId="27"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2" fillId="5" borderId="25" xfId="0" applyNumberFormat="1" applyFont="1" applyFill="1" applyBorder="1" applyAlignment="1" applyProtection="1">
      <alignment horizontal="center" vertical="center"/>
    </xf>
    <xf numFmtId="0" fontId="1" fillId="2" borderId="31" xfId="0" applyFont="1"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4" fontId="1" fillId="0" borderId="23" xfId="0" applyNumberFormat="1" applyFont="1" applyBorder="1" applyAlignment="1" applyProtection="1">
      <alignment horizontal="center" vertical="center" wrapText="1"/>
    </xf>
    <xf numFmtId="2" fontId="1" fillId="0" borderId="18" xfId="0" applyNumberFormat="1" applyFont="1" applyBorder="1" applyAlignment="1" applyProtection="1">
      <alignment horizontal="right" vertical="center"/>
      <protection locked="0"/>
    </xf>
    <xf numFmtId="2" fontId="1" fillId="3" borderId="19" xfId="1" applyNumberFormat="1" applyFont="1" applyFill="1" applyBorder="1" applyAlignment="1" applyProtection="1">
      <alignment horizontal="right" vertical="center"/>
    </xf>
  </cellXfs>
  <cellStyles count="2">
    <cellStyle name="Euro" xfId="1"/>
    <cellStyle name="Normal"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S35"/>
  <sheetViews>
    <sheetView view="pageBreakPreview" zoomScale="55" zoomScaleNormal="50" zoomScaleSheetLayoutView="55" workbookViewId="0">
      <selection activeCell="R14" sqref="R14"/>
    </sheetView>
  </sheetViews>
  <sheetFormatPr defaultColWidth="9.140625" defaultRowHeight="18.75"/>
  <cols>
    <col min="1" max="1" width="6.7109375" style="1" customWidth="1"/>
    <col min="2" max="2" width="16.5703125" style="2" customWidth="1"/>
    <col min="3" max="3" width="35" style="2" bestFit="1" customWidth="1"/>
    <col min="4" max="4" width="32" style="2" bestFit="1" customWidth="1"/>
    <col min="5" max="5" width="22.85546875" style="2" customWidth="1"/>
    <col min="6" max="6" width="42.85546875" style="2" customWidth="1"/>
    <col min="7" max="7" width="18.28515625" style="2" customWidth="1"/>
    <col min="8" max="8" width="26.42578125" style="2" customWidth="1"/>
    <col min="9" max="9" width="22.42578125" style="2" customWidth="1"/>
    <col min="10" max="11" width="25.85546875" style="2" customWidth="1"/>
    <col min="12" max="12" width="25.5703125" style="2" customWidth="1"/>
    <col min="13" max="13" width="19.85546875" style="2" customWidth="1"/>
    <col min="14" max="14" width="30.7109375" style="2" customWidth="1"/>
    <col min="15" max="15" width="27.28515625" style="2" customWidth="1"/>
    <col min="16" max="16" width="19.85546875" style="2" customWidth="1"/>
    <col min="17" max="17" width="19.85546875" style="3" hidden="1" customWidth="1"/>
    <col min="18" max="18" width="31.140625" style="2" customWidth="1"/>
    <col min="19" max="19" width="18.140625" style="2" customWidth="1"/>
    <col min="20" max="16384" width="9.140625" style="2"/>
  </cols>
  <sheetData>
    <row r="1" spans="1:19" s="7" customFormat="1" ht="65.25" customHeight="1">
      <c r="A1" s="4"/>
      <c r="B1" s="92" t="s">
        <v>30</v>
      </c>
      <c r="C1" s="92"/>
      <c r="D1" s="93" t="s">
        <v>38</v>
      </c>
      <c r="E1" s="93"/>
      <c r="F1" s="38">
        <v>41913</v>
      </c>
      <c r="G1" s="37" t="s">
        <v>47</v>
      </c>
      <c r="L1" s="7" t="s">
        <v>2</v>
      </c>
      <c r="M1" s="3">
        <f>+P1-N7</f>
        <v>0</v>
      </c>
      <c r="N1" s="5" t="s">
        <v>21</v>
      </c>
      <c r="O1" s="6"/>
      <c r="P1" s="53">
        <f>SUM(H7:M7)</f>
        <v>9323.57</v>
      </c>
      <c r="Q1" s="3" t="s">
        <v>31</v>
      </c>
      <c r="R1" s="87">
        <f>SUM(P11:P30)</f>
        <v>693.87999999999988</v>
      </c>
      <c r="S1" s="88">
        <f>SUM(R11:R30)</f>
        <v>548.71</v>
      </c>
    </row>
    <row r="2" spans="1:19" s="7" customFormat="1" ht="57.75" customHeight="1">
      <c r="A2" s="4"/>
      <c r="B2" s="94" t="s">
        <v>8</v>
      </c>
      <c r="C2" s="94"/>
      <c r="D2" s="93" t="s">
        <v>39</v>
      </c>
      <c r="E2" s="93"/>
      <c r="F2" s="8"/>
      <c r="G2" s="8"/>
      <c r="N2" s="9" t="s">
        <v>28</v>
      </c>
      <c r="O2" s="10"/>
      <c r="P2" s="11"/>
      <c r="Q2" s="3" t="s">
        <v>1</v>
      </c>
      <c r="R2" s="87"/>
      <c r="S2" s="88"/>
    </row>
    <row r="3" spans="1:19" s="7" customFormat="1" ht="35.25" customHeight="1">
      <c r="A3" s="4"/>
      <c r="B3" s="94" t="s">
        <v>9</v>
      </c>
      <c r="C3" s="94"/>
      <c r="D3" s="93" t="s">
        <v>1</v>
      </c>
      <c r="E3" s="93"/>
      <c r="N3" s="9" t="s">
        <v>27</v>
      </c>
      <c r="O3" s="10"/>
      <c r="P3" s="54">
        <f>+O7</f>
        <v>0</v>
      </c>
      <c r="Q3" s="12"/>
      <c r="R3" s="87">
        <v>0</v>
      </c>
      <c r="S3" s="88">
        <v>0</v>
      </c>
    </row>
    <row r="4" spans="1:19" s="7" customFormat="1" ht="35.25" customHeight="1" thickBot="1">
      <c r="A4" s="4"/>
      <c r="D4" s="13"/>
      <c r="E4" s="13"/>
      <c r="F4" s="9" t="s">
        <v>37</v>
      </c>
      <c r="G4" s="55">
        <v>1</v>
      </c>
      <c r="H4" s="14"/>
      <c r="I4" s="14"/>
      <c r="J4" s="2"/>
      <c r="K4" s="2"/>
      <c r="L4" s="2"/>
      <c r="M4" s="2"/>
      <c r="N4" s="15"/>
      <c r="O4" s="16"/>
      <c r="P4" s="17"/>
      <c r="Q4" s="12"/>
      <c r="R4" s="87"/>
      <c r="S4" s="88"/>
    </row>
    <row r="5" spans="1:19" s="7" customFormat="1" ht="43.5" customHeight="1" thickTop="1" thickBot="1">
      <c r="A5" s="4"/>
      <c r="B5" s="18" t="s">
        <v>10</v>
      </c>
      <c r="C5" s="19"/>
      <c r="D5" s="39">
        <v>18</v>
      </c>
      <c r="E5" s="13"/>
      <c r="F5" s="9" t="s">
        <v>25</v>
      </c>
      <c r="G5" s="55">
        <v>1.1100000000000001</v>
      </c>
      <c r="N5" s="115" t="s">
        <v>29</v>
      </c>
      <c r="O5" s="115"/>
      <c r="P5" s="56">
        <f>P1-P2-P3</f>
        <v>9323.57</v>
      </c>
      <c r="Q5" s="12"/>
      <c r="R5" s="87">
        <f>R1-R3</f>
        <v>693.87999999999988</v>
      </c>
      <c r="S5" s="88">
        <f>S1-S3</f>
        <v>548.71</v>
      </c>
    </row>
    <row r="6" spans="1:19" s="7" customFormat="1" ht="43.5" customHeight="1" thickTop="1" thickBot="1">
      <c r="A6" s="4"/>
      <c r="B6" s="57" t="s">
        <v>44</v>
      </c>
      <c r="C6" s="57"/>
      <c r="D6" s="13"/>
      <c r="E6" s="13"/>
      <c r="F6" s="9" t="s">
        <v>26</v>
      </c>
      <c r="G6" s="58">
        <v>11.11</v>
      </c>
      <c r="Q6" s="12"/>
    </row>
    <row r="7" spans="1:19" s="7" customFormat="1" ht="27" customHeight="1" thickTop="1" thickBot="1">
      <c r="A7" s="100" t="s">
        <v>33</v>
      </c>
      <c r="B7" s="101"/>
      <c r="C7" s="102"/>
      <c r="D7" s="103" t="s">
        <v>12</v>
      </c>
      <c r="E7" s="104"/>
      <c r="F7" s="104"/>
      <c r="G7" s="59">
        <f t="shared" ref="G7:O7" si="0">SUM(G11:G30)</f>
        <v>0</v>
      </c>
      <c r="H7" s="60">
        <f t="shared" si="0"/>
        <v>0</v>
      </c>
      <c r="I7" s="61">
        <f t="shared" si="0"/>
        <v>0</v>
      </c>
      <c r="J7" s="61">
        <f t="shared" si="0"/>
        <v>2813</v>
      </c>
      <c r="K7" s="61">
        <f t="shared" si="0"/>
        <v>306</v>
      </c>
      <c r="L7" s="61">
        <f t="shared" si="0"/>
        <v>4097.57</v>
      </c>
      <c r="M7" s="62">
        <f t="shared" si="0"/>
        <v>2107</v>
      </c>
      <c r="N7" s="63">
        <f t="shared" si="0"/>
        <v>9323.57</v>
      </c>
      <c r="O7" s="64">
        <f t="shared" si="0"/>
        <v>0</v>
      </c>
    </row>
    <row r="8" spans="1:19" ht="36" customHeight="1" thickTop="1" thickBot="1">
      <c r="A8" s="105"/>
      <c r="B8" s="106" t="s">
        <v>11</v>
      </c>
      <c r="C8" s="106" t="s">
        <v>23</v>
      </c>
      <c r="D8" s="107" t="s">
        <v>16</v>
      </c>
      <c r="E8" s="106" t="s">
        <v>34</v>
      </c>
      <c r="F8" s="109" t="s">
        <v>35</v>
      </c>
      <c r="G8" s="95" t="s">
        <v>13</v>
      </c>
      <c r="H8" s="97" t="s">
        <v>14</v>
      </c>
      <c r="I8" s="98" t="s">
        <v>15</v>
      </c>
      <c r="J8" s="99" t="s">
        <v>17</v>
      </c>
      <c r="K8" s="99" t="s">
        <v>18</v>
      </c>
      <c r="L8" s="116" t="s">
        <v>19</v>
      </c>
      <c r="M8" s="117"/>
      <c r="N8" s="114" t="s">
        <v>21</v>
      </c>
      <c r="O8" s="118" t="s">
        <v>22</v>
      </c>
      <c r="P8" s="89" t="s">
        <v>36</v>
      </c>
      <c r="Q8" s="2"/>
      <c r="R8" s="89" t="s">
        <v>70</v>
      </c>
    </row>
    <row r="9" spans="1:19" ht="36" customHeight="1" thickTop="1" thickBot="1">
      <c r="A9" s="105"/>
      <c r="B9" s="106" t="s">
        <v>32</v>
      </c>
      <c r="C9" s="106"/>
      <c r="D9" s="108"/>
      <c r="E9" s="106"/>
      <c r="F9" s="109"/>
      <c r="G9" s="96"/>
      <c r="H9" s="97" t="s">
        <v>4</v>
      </c>
      <c r="I9" s="98" t="s">
        <v>4</v>
      </c>
      <c r="J9" s="98"/>
      <c r="K9" s="98" t="s">
        <v>3</v>
      </c>
      <c r="L9" s="110" t="s">
        <v>20</v>
      </c>
      <c r="M9" s="112" t="s">
        <v>24</v>
      </c>
      <c r="N9" s="114"/>
      <c r="O9" s="118"/>
      <c r="P9" s="90"/>
      <c r="Q9" s="2"/>
      <c r="R9" s="90"/>
    </row>
    <row r="10" spans="1:19" ht="37.5" customHeight="1" thickTop="1" thickBot="1">
      <c r="A10" s="105"/>
      <c r="B10" s="106"/>
      <c r="C10" s="106"/>
      <c r="D10" s="108"/>
      <c r="E10" s="106"/>
      <c r="F10" s="109"/>
      <c r="G10" s="65" t="s">
        <v>0</v>
      </c>
      <c r="H10" s="97"/>
      <c r="I10" s="98"/>
      <c r="J10" s="98"/>
      <c r="K10" s="98"/>
      <c r="L10" s="111"/>
      <c r="M10" s="113"/>
      <c r="N10" s="114"/>
      <c r="O10" s="118"/>
      <c r="P10" s="91"/>
      <c r="Q10" s="2"/>
      <c r="R10" s="91"/>
    </row>
    <row r="11" spans="1:19" ht="30" customHeight="1" thickTop="1">
      <c r="A11" s="20">
        <v>1</v>
      </c>
      <c r="B11" s="34">
        <v>41914</v>
      </c>
      <c r="C11" s="22" t="s">
        <v>54</v>
      </c>
      <c r="D11" s="66" t="s">
        <v>51</v>
      </c>
      <c r="E11" s="66" t="s">
        <v>46</v>
      </c>
      <c r="F11" s="67" t="s">
        <v>43</v>
      </c>
      <c r="G11" s="68"/>
      <c r="H11" s="69">
        <f>IF($D$3="si",($G$5/$G$6*G11),IF($D$3="no",G11*$G$4,0))</f>
        <v>0</v>
      </c>
      <c r="I11" s="23"/>
      <c r="J11" s="24">
        <v>200</v>
      </c>
      <c r="K11" s="70"/>
      <c r="L11" s="70"/>
      <c r="M11" s="27"/>
      <c r="N11" s="82">
        <f>SUM(H11:M11)</f>
        <v>200</v>
      </c>
      <c r="O11" s="28"/>
      <c r="P11" s="71">
        <v>14.87</v>
      </c>
      <c r="Q11" s="2"/>
      <c r="R11" s="71">
        <v>11.79</v>
      </c>
    </row>
    <row r="12" spans="1:19" ht="30" customHeight="1">
      <c r="A12" s="29">
        <v>2</v>
      </c>
      <c r="B12" s="34">
        <v>41913</v>
      </c>
      <c r="C12" s="22" t="s">
        <v>54</v>
      </c>
      <c r="D12" s="66" t="s">
        <v>51</v>
      </c>
      <c r="E12" s="66" t="s">
        <v>46</v>
      </c>
      <c r="F12" s="67" t="s">
        <v>43</v>
      </c>
      <c r="G12" s="72"/>
      <c r="H12" s="69">
        <f>IF($D$3="si",($G$5/$G$6*G12),IF($D$3="no",G12*$G$4,0))</f>
        <v>0</v>
      </c>
      <c r="I12" s="23"/>
      <c r="J12" s="24">
        <v>280</v>
      </c>
      <c r="K12" s="70"/>
      <c r="L12" s="26"/>
      <c r="M12" s="27"/>
      <c r="N12" s="82">
        <f>SUM(H12:M12)</f>
        <v>280</v>
      </c>
      <c r="O12" s="30"/>
      <c r="P12" s="71">
        <v>20.78</v>
      </c>
      <c r="Q12" s="2"/>
      <c r="R12" s="71">
        <v>16.43</v>
      </c>
    </row>
    <row r="13" spans="1:19" ht="30" customHeight="1">
      <c r="A13" s="29">
        <v>3</v>
      </c>
      <c r="B13" s="21">
        <v>41912</v>
      </c>
      <c r="C13" s="22" t="s">
        <v>55</v>
      </c>
      <c r="D13" s="66" t="s">
        <v>51</v>
      </c>
      <c r="E13" s="66" t="s">
        <v>46</v>
      </c>
      <c r="F13" s="67" t="s">
        <v>43</v>
      </c>
      <c r="G13" s="72"/>
      <c r="H13" s="69">
        <f t="shared" ref="H13:H30" si="1">IF($D$3="si",($G$5/$G$6*G13),IF($D$3="no",G13*$G$4,0))</f>
        <v>0</v>
      </c>
      <c r="I13" s="23"/>
      <c r="J13" s="24">
        <v>310</v>
      </c>
      <c r="K13" s="70"/>
      <c r="L13" s="26"/>
      <c r="M13" s="27"/>
      <c r="N13" s="82">
        <f t="shared" ref="N13:N26" si="2">SUM(H13:M13)</f>
        <v>310</v>
      </c>
      <c r="O13" s="30"/>
      <c r="P13" s="73">
        <v>22.98</v>
      </c>
      <c r="Q13" s="2"/>
      <c r="R13" s="73">
        <v>18.12</v>
      </c>
    </row>
    <row r="14" spans="1:19" ht="30" customHeight="1">
      <c r="A14" s="29">
        <v>4</v>
      </c>
      <c r="B14" s="21">
        <v>41909</v>
      </c>
      <c r="C14" s="22" t="s">
        <v>55</v>
      </c>
      <c r="D14" s="66" t="s">
        <v>40</v>
      </c>
      <c r="E14" s="66" t="s">
        <v>46</v>
      </c>
      <c r="F14" s="67" t="s">
        <v>43</v>
      </c>
      <c r="G14" s="72"/>
      <c r="H14" s="69">
        <f t="shared" si="1"/>
        <v>0</v>
      </c>
      <c r="I14" s="23"/>
      <c r="J14" s="24"/>
      <c r="K14" s="70"/>
      <c r="L14" s="26"/>
      <c r="M14" s="27">
        <v>79</v>
      </c>
      <c r="N14" s="82">
        <f t="shared" si="2"/>
        <v>79</v>
      </c>
      <c r="O14" s="30"/>
      <c r="P14" s="74">
        <v>5.89</v>
      </c>
      <c r="Q14" s="2"/>
      <c r="R14" s="74">
        <v>4.63</v>
      </c>
    </row>
    <row r="15" spans="1:19" ht="30" customHeight="1">
      <c r="A15" s="29">
        <v>5</v>
      </c>
      <c r="B15" s="21">
        <v>41909</v>
      </c>
      <c r="C15" s="22" t="s">
        <v>55</v>
      </c>
      <c r="D15" s="66" t="s">
        <v>53</v>
      </c>
      <c r="E15" s="66" t="s">
        <v>46</v>
      </c>
      <c r="F15" s="67" t="s">
        <v>43</v>
      </c>
      <c r="G15" s="72"/>
      <c r="H15" s="69">
        <f t="shared" si="1"/>
        <v>0</v>
      </c>
      <c r="I15" s="23"/>
      <c r="J15" s="24">
        <v>550</v>
      </c>
      <c r="K15" s="70"/>
      <c r="L15" s="26"/>
      <c r="M15" s="27"/>
      <c r="N15" s="82">
        <f t="shared" si="2"/>
        <v>550</v>
      </c>
      <c r="O15" s="30"/>
      <c r="P15" s="75">
        <v>41.02</v>
      </c>
      <c r="Q15" s="2"/>
      <c r="R15" s="75">
        <v>32.22</v>
      </c>
    </row>
    <row r="16" spans="1:19" ht="30" customHeight="1">
      <c r="A16" s="29">
        <v>6</v>
      </c>
      <c r="B16" s="21">
        <v>41909</v>
      </c>
      <c r="C16" s="22" t="s">
        <v>55</v>
      </c>
      <c r="D16" s="66" t="s">
        <v>40</v>
      </c>
      <c r="E16" s="66" t="s">
        <v>46</v>
      </c>
      <c r="F16" s="67" t="s">
        <v>43</v>
      </c>
      <c r="G16" s="72"/>
      <c r="H16" s="69">
        <f t="shared" si="1"/>
        <v>0</v>
      </c>
      <c r="I16" s="23"/>
      <c r="J16" s="24"/>
      <c r="K16" s="70"/>
      <c r="L16" s="26"/>
      <c r="M16" s="27">
        <v>32</v>
      </c>
      <c r="N16" s="82">
        <f t="shared" si="2"/>
        <v>32</v>
      </c>
      <c r="O16" s="30"/>
      <c r="P16" s="74">
        <v>2.39</v>
      </c>
      <c r="Q16" s="2"/>
      <c r="R16" s="74">
        <v>1.87</v>
      </c>
    </row>
    <row r="17" spans="1:18" ht="30" customHeight="1">
      <c r="A17" s="29">
        <v>7</v>
      </c>
      <c r="B17" s="21">
        <v>41916</v>
      </c>
      <c r="C17" s="22" t="s">
        <v>54</v>
      </c>
      <c r="D17" s="66" t="s">
        <v>51</v>
      </c>
      <c r="E17" s="66" t="s">
        <v>46</v>
      </c>
      <c r="F17" s="67" t="s">
        <v>43</v>
      </c>
      <c r="G17" s="72"/>
      <c r="H17" s="69">
        <f t="shared" si="1"/>
        <v>0</v>
      </c>
      <c r="I17" s="23"/>
      <c r="J17" s="24">
        <v>250</v>
      </c>
      <c r="K17" s="70"/>
      <c r="L17" s="26"/>
      <c r="M17" s="27"/>
      <c r="N17" s="82">
        <f t="shared" si="2"/>
        <v>250</v>
      </c>
      <c r="O17" s="30"/>
      <c r="P17" s="74">
        <v>18.62</v>
      </c>
      <c r="Q17" s="2"/>
      <c r="R17" s="74">
        <v>14.78</v>
      </c>
    </row>
    <row r="18" spans="1:18" ht="30" customHeight="1">
      <c r="A18" s="29">
        <v>8</v>
      </c>
      <c r="B18" s="21">
        <v>41915</v>
      </c>
      <c r="C18" s="22" t="s">
        <v>54</v>
      </c>
      <c r="D18" s="66" t="s">
        <v>51</v>
      </c>
      <c r="E18" s="66" t="s">
        <v>46</v>
      </c>
      <c r="F18" s="67" t="s">
        <v>43</v>
      </c>
      <c r="G18" s="72"/>
      <c r="H18" s="69">
        <f t="shared" si="1"/>
        <v>0</v>
      </c>
      <c r="I18" s="23"/>
      <c r="J18" s="24">
        <v>170</v>
      </c>
      <c r="K18" s="70"/>
      <c r="L18" s="26"/>
      <c r="M18" s="27"/>
      <c r="N18" s="82">
        <f t="shared" si="2"/>
        <v>170</v>
      </c>
      <c r="O18" s="30"/>
      <c r="P18" s="74">
        <v>12.66</v>
      </c>
      <c r="Q18" s="2"/>
      <c r="R18" s="74">
        <v>10.01</v>
      </c>
    </row>
    <row r="19" spans="1:18" ht="30" customHeight="1">
      <c r="A19" s="29">
        <v>9</v>
      </c>
      <c r="B19" s="21">
        <v>41915</v>
      </c>
      <c r="C19" s="22" t="s">
        <v>54</v>
      </c>
      <c r="D19" s="66" t="s">
        <v>51</v>
      </c>
      <c r="E19" s="66" t="s">
        <v>46</v>
      </c>
      <c r="F19" s="67" t="s">
        <v>43</v>
      </c>
      <c r="G19" s="72"/>
      <c r="H19" s="69">
        <f t="shared" si="1"/>
        <v>0</v>
      </c>
      <c r="I19" s="23"/>
      <c r="J19" s="24">
        <v>269</v>
      </c>
      <c r="K19" s="70"/>
      <c r="L19" s="26"/>
      <c r="M19" s="27"/>
      <c r="N19" s="82">
        <f t="shared" si="2"/>
        <v>269</v>
      </c>
      <c r="O19" s="30"/>
      <c r="P19" s="74">
        <v>20.04</v>
      </c>
      <c r="Q19" s="2"/>
      <c r="R19" s="74">
        <v>15.85</v>
      </c>
    </row>
    <row r="20" spans="1:18" ht="30" customHeight="1">
      <c r="A20" s="29">
        <v>10</v>
      </c>
      <c r="B20" s="21">
        <v>41914</v>
      </c>
      <c r="C20" s="22" t="s">
        <v>54</v>
      </c>
      <c r="D20" s="66" t="s">
        <v>56</v>
      </c>
      <c r="E20" s="66" t="s">
        <v>46</v>
      </c>
      <c r="F20" s="67" t="s">
        <v>43</v>
      </c>
      <c r="G20" s="72"/>
      <c r="H20" s="69">
        <f t="shared" si="1"/>
        <v>0</v>
      </c>
      <c r="I20" s="23"/>
      <c r="J20" s="24"/>
      <c r="K20" s="70"/>
      <c r="L20" s="26"/>
      <c r="M20" s="27">
        <v>24</v>
      </c>
      <c r="N20" s="82">
        <f t="shared" si="2"/>
        <v>24</v>
      </c>
      <c r="O20" s="30"/>
      <c r="P20" s="74">
        <v>1.78</v>
      </c>
      <c r="Q20" s="2"/>
      <c r="R20" s="74">
        <v>1.41</v>
      </c>
    </row>
    <row r="21" spans="1:18" ht="30" customHeight="1">
      <c r="A21" s="29">
        <v>11</v>
      </c>
      <c r="B21" s="21">
        <v>41912</v>
      </c>
      <c r="C21" s="22" t="s">
        <v>54</v>
      </c>
      <c r="D21" s="66" t="s">
        <v>40</v>
      </c>
      <c r="E21" s="66" t="s">
        <v>46</v>
      </c>
      <c r="F21" s="67" t="s">
        <v>43</v>
      </c>
      <c r="G21" s="72"/>
      <c r="H21" s="69">
        <f t="shared" si="1"/>
        <v>0</v>
      </c>
      <c r="I21" s="23"/>
      <c r="J21" s="25"/>
      <c r="K21" s="26"/>
      <c r="L21" s="26"/>
      <c r="M21" s="27">
        <v>760</v>
      </c>
      <c r="N21" s="82">
        <f t="shared" si="2"/>
        <v>760</v>
      </c>
      <c r="O21" s="30"/>
      <c r="P21" s="74">
        <v>56.34</v>
      </c>
      <c r="Q21" s="2"/>
      <c r="R21" s="74">
        <v>44.41</v>
      </c>
    </row>
    <row r="22" spans="1:18" ht="30" customHeight="1">
      <c r="A22" s="29">
        <v>12</v>
      </c>
      <c r="B22" s="21">
        <v>41911</v>
      </c>
      <c r="C22" s="22" t="s">
        <v>54</v>
      </c>
      <c r="D22" s="66" t="s">
        <v>51</v>
      </c>
      <c r="E22" s="66" t="s">
        <v>46</v>
      </c>
      <c r="F22" s="67" t="s">
        <v>43</v>
      </c>
      <c r="G22" s="72"/>
      <c r="H22" s="69">
        <f t="shared" si="1"/>
        <v>0</v>
      </c>
      <c r="I22" s="24"/>
      <c r="J22" s="24">
        <v>280</v>
      </c>
      <c r="K22" s="70"/>
      <c r="L22" s="26"/>
      <c r="M22" s="27"/>
      <c r="N22" s="82">
        <f t="shared" si="2"/>
        <v>280</v>
      </c>
      <c r="O22" s="30"/>
      <c r="P22" s="74">
        <v>20.81</v>
      </c>
      <c r="Q22" s="2"/>
      <c r="R22" s="74">
        <v>16.399999999999999</v>
      </c>
    </row>
    <row r="23" spans="1:18" ht="30" customHeight="1">
      <c r="A23" s="29">
        <v>13</v>
      </c>
      <c r="B23" s="21">
        <v>41911</v>
      </c>
      <c r="C23" s="22" t="s">
        <v>54</v>
      </c>
      <c r="D23" s="66" t="s">
        <v>51</v>
      </c>
      <c r="E23" s="66" t="s">
        <v>46</v>
      </c>
      <c r="F23" s="67" t="s">
        <v>43</v>
      </c>
      <c r="G23" s="72"/>
      <c r="H23" s="69">
        <f t="shared" si="1"/>
        <v>0</v>
      </c>
      <c r="I23" s="35"/>
      <c r="J23" s="25">
        <v>185</v>
      </c>
      <c r="K23" s="26"/>
      <c r="L23" s="26"/>
      <c r="M23" s="27"/>
      <c r="N23" s="82">
        <f t="shared" si="2"/>
        <v>185</v>
      </c>
      <c r="O23" s="30"/>
      <c r="P23" s="74">
        <v>13.75</v>
      </c>
      <c r="Q23" s="2"/>
      <c r="R23" s="74">
        <v>10.84</v>
      </c>
    </row>
    <row r="24" spans="1:18" ht="30" customHeight="1">
      <c r="A24" s="29">
        <v>14</v>
      </c>
      <c r="B24" s="34">
        <v>41909</v>
      </c>
      <c r="C24" s="31" t="s">
        <v>54</v>
      </c>
      <c r="D24" s="36" t="s">
        <v>51</v>
      </c>
      <c r="E24" s="66" t="s">
        <v>46</v>
      </c>
      <c r="F24" s="67" t="s">
        <v>43</v>
      </c>
      <c r="G24" s="72"/>
      <c r="H24" s="69">
        <f t="shared" si="1"/>
        <v>0</v>
      </c>
      <c r="I24" s="35"/>
      <c r="J24" s="25">
        <v>319</v>
      </c>
      <c r="K24" s="26"/>
      <c r="L24" s="26"/>
      <c r="M24" s="27"/>
      <c r="N24" s="82">
        <f t="shared" si="2"/>
        <v>319</v>
      </c>
      <c r="O24" s="30"/>
      <c r="P24" s="74">
        <v>23.79</v>
      </c>
      <c r="Q24" s="2"/>
      <c r="R24" s="74">
        <v>18.690000000000001</v>
      </c>
    </row>
    <row r="25" spans="1:18" ht="30" customHeight="1">
      <c r="A25" s="29">
        <v>15</v>
      </c>
      <c r="B25" s="34">
        <v>41909</v>
      </c>
      <c r="C25" s="31" t="s">
        <v>55</v>
      </c>
      <c r="D25" s="36" t="s">
        <v>40</v>
      </c>
      <c r="E25" s="66" t="s">
        <v>46</v>
      </c>
      <c r="F25" s="67" t="s">
        <v>43</v>
      </c>
      <c r="G25" s="72"/>
      <c r="H25" s="69">
        <f t="shared" si="1"/>
        <v>0</v>
      </c>
      <c r="I25" s="35"/>
      <c r="J25" s="25"/>
      <c r="K25" s="26"/>
      <c r="L25" s="26"/>
      <c r="M25" s="27">
        <v>32</v>
      </c>
      <c r="N25" s="82">
        <f t="shared" si="2"/>
        <v>32</v>
      </c>
      <c r="O25" s="30"/>
      <c r="P25" s="74">
        <v>2.39</v>
      </c>
      <c r="Q25" s="2"/>
      <c r="R25" s="74">
        <v>1.87</v>
      </c>
    </row>
    <row r="26" spans="1:18" ht="37.5">
      <c r="A26" s="29">
        <v>16</v>
      </c>
      <c r="B26" s="34">
        <v>41911</v>
      </c>
      <c r="C26" s="31" t="s">
        <v>54</v>
      </c>
      <c r="D26" s="85" t="s">
        <v>57</v>
      </c>
      <c r="E26" s="66" t="s">
        <v>46</v>
      </c>
      <c r="F26" s="67" t="s">
        <v>43</v>
      </c>
      <c r="G26" s="72"/>
      <c r="H26" s="69">
        <f t="shared" si="1"/>
        <v>0</v>
      </c>
      <c r="I26" s="35"/>
      <c r="J26" s="25"/>
      <c r="K26" s="26"/>
      <c r="L26" s="26"/>
      <c r="M26" s="27">
        <v>1180</v>
      </c>
      <c r="N26" s="82">
        <f t="shared" si="2"/>
        <v>1180</v>
      </c>
      <c r="O26" s="30"/>
      <c r="P26" s="74">
        <v>87.71</v>
      </c>
      <c r="Q26" s="2"/>
      <c r="R26" s="74">
        <v>69.12</v>
      </c>
    </row>
    <row r="27" spans="1:18" ht="37.5">
      <c r="A27" s="29">
        <v>17</v>
      </c>
      <c r="B27" s="34">
        <v>41916</v>
      </c>
      <c r="C27" s="31" t="s">
        <v>54</v>
      </c>
      <c r="D27" s="85" t="s">
        <v>58</v>
      </c>
      <c r="E27" s="66" t="s">
        <v>46</v>
      </c>
      <c r="F27" s="67" t="s">
        <v>43</v>
      </c>
      <c r="G27" s="72"/>
      <c r="H27" s="69">
        <f t="shared" si="1"/>
        <v>0</v>
      </c>
      <c r="I27" s="35"/>
      <c r="J27" s="25"/>
      <c r="K27" s="26"/>
      <c r="L27" s="26">
        <v>4097.57</v>
      </c>
      <c r="M27" s="27"/>
      <c r="N27" s="82">
        <f>SUM(H27:M27)</f>
        <v>4097.57</v>
      </c>
      <c r="O27" s="30"/>
      <c r="P27" s="74">
        <v>305.27</v>
      </c>
      <c r="Q27" s="2"/>
      <c r="R27" s="74">
        <v>242.24</v>
      </c>
    </row>
    <row r="28" spans="1:18" ht="177" customHeight="1">
      <c r="A28" s="29">
        <v>18</v>
      </c>
      <c r="B28" s="34">
        <v>41915</v>
      </c>
      <c r="C28" s="31" t="s">
        <v>54</v>
      </c>
      <c r="D28" s="85" t="s">
        <v>59</v>
      </c>
      <c r="E28" s="66" t="s">
        <v>46</v>
      </c>
      <c r="F28" s="67" t="s">
        <v>43</v>
      </c>
      <c r="G28" s="72"/>
      <c r="H28" s="69">
        <f t="shared" si="1"/>
        <v>0</v>
      </c>
      <c r="I28" s="35"/>
      <c r="J28" s="25"/>
      <c r="K28" s="26">
        <v>306</v>
      </c>
      <c r="L28" s="26"/>
      <c r="M28" s="27"/>
      <c r="N28" s="82">
        <f t="shared" ref="N28:N30" si="3">SUM(H28:M28)</f>
        <v>306</v>
      </c>
      <c r="O28" s="30"/>
      <c r="P28" s="74">
        <v>22.79</v>
      </c>
      <c r="Q28" s="2"/>
      <c r="R28" s="74">
        <v>18.03</v>
      </c>
    </row>
    <row r="29" spans="1:18" ht="30" customHeight="1">
      <c r="A29" s="29">
        <v>19</v>
      </c>
      <c r="B29" s="34"/>
      <c r="C29" s="31"/>
      <c r="D29" s="36"/>
      <c r="E29" s="66"/>
      <c r="F29" s="67"/>
      <c r="G29" s="72"/>
      <c r="H29" s="69">
        <f t="shared" si="1"/>
        <v>0</v>
      </c>
      <c r="I29" s="35"/>
      <c r="J29" s="25"/>
      <c r="K29" s="26"/>
      <c r="L29" s="26"/>
      <c r="M29" s="27"/>
      <c r="N29" s="82">
        <f t="shared" si="3"/>
        <v>0</v>
      </c>
      <c r="O29" s="30"/>
      <c r="P29" s="74"/>
      <c r="Q29" s="2"/>
      <c r="R29" s="74"/>
    </row>
    <row r="30" spans="1:18" ht="30" customHeight="1">
      <c r="A30" s="29">
        <v>20</v>
      </c>
      <c r="B30" s="34"/>
      <c r="C30" s="31"/>
      <c r="D30" s="36"/>
      <c r="E30" s="32"/>
      <c r="F30" s="33"/>
      <c r="G30" s="72"/>
      <c r="H30" s="69">
        <f t="shared" si="1"/>
        <v>0</v>
      </c>
      <c r="I30" s="35"/>
      <c r="J30" s="25"/>
      <c r="K30" s="26"/>
      <c r="L30" s="26"/>
      <c r="M30" s="27"/>
      <c r="N30" s="82">
        <f t="shared" si="3"/>
        <v>0</v>
      </c>
      <c r="O30" s="30"/>
      <c r="P30" s="74"/>
      <c r="Q30" s="2"/>
      <c r="R30" s="74"/>
    </row>
    <row r="31" spans="1:18">
      <c r="A31" s="40"/>
      <c r="B31" s="41"/>
      <c r="C31" s="41"/>
      <c r="D31" s="41"/>
      <c r="E31" s="41"/>
      <c r="F31" s="41"/>
      <c r="G31" s="41"/>
      <c r="H31" s="41"/>
      <c r="I31" s="41"/>
      <c r="J31" s="41"/>
      <c r="K31" s="41"/>
      <c r="L31" s="41"/>
      <c r="M31" s="41"/>
      <c r="N31" s="41"/>
      <c r="O31" s="41"/>
      <c r="Q31" s="2"/>
    </row>
    <row r="32" spans="1:18">
      <c r="A32" s="43"/>
      <c r="B32" s="44"/>
      <c r="C32" s="45"/>
      <c r="D32" s="46"/>
      <c r="E32" s="46"/>
      <c r="F32" s="47"/>
      <c r="G32" s="48"/>
      <c r="H32" s="49"/>
      <c r="I32" s="50"/>
      <c r="J32" s="50"/>
      <c r="K32" s="50"/>
      <c r="L32" s="50"/>
      <c r="M32" s="50"/>
      <c r="N32" s="51"/>
      <c r="O32" s="52"/>
      <c r="Q32" s="2"/>
    </row>
    <row r="33" spans="1:17">
      <c r="A33" s="40"/>
      <c r="B33" s="42" t="s">
        <v>5</v>
      </c>
      <c r="C33" s="42"/>
      <c r="D33" s="42"/>
      <c r="E33" s="41"/>
      <c r="F33" s="41"/>
      <c r="G33" s="42" t="s">
        <v>7</v>
      </c>
      <c r="H33" s="42"/>
      <c r="I33" s="42"/>
      <c r="J33" s="41"/>
      <c r="K33" s="41"/>
      <c r="L33" s="42" t="s">
        <v>6</v>
      </c>
      <c r="M33" s="42"/>
      <c r="N33" s="42"/>
      <c r="O33" s="41"/>
      <c r="Q33" s="2"/>
    </row>
    <row r="34" spans="1:17">
      <c r="A34" s="40"/>
      <c r="B34" s="41"/>
      <c r="C34" s="41"/>
      <c r="D34" s="41"/>
      <c r="E34" s="41"/>
      <c r="F34" s="41"/>
      <c r="G34" s="41"/>
      <c r="H34" s="41"/>
      <c r="I34" s="41"/>
      <c r="J34" s="41"/>
      <c r="K34" s="41"/>
      <c r="L34" s="41"/>
      <c r="M34" s="41"/>
      <c r="N34" s="41"/>
      <c r="O34" s="41"/>
      <c r="Q34" s="2"/>
    </row>
    <row r="35" spans="1:17">
      <c r="A35" s="40"/>
      <c r="B35" s="41"/>
      <c r="C35" s="41"/>
      <c r="D35" s="41"/>
      <c r="E35" s="41"/>
      <c r="F35" s="41"/>
      <c r="G35" s="41"/>
      <c r="H35" s="41"/>
      <c r="I35" s="41"/>
      <c r="J35" s="41"/>
      <c r="K35" s="41"/>
      <c r="L35" s="41"/>
      <c r="M35" s="41"/>
      <c r="N35" s="41"/>
      <c r="O35" s="41"/>
      <c r="Q35" s="2"/>
    </row>
  </sheetData>
  <mergeCells count="27">
    <mergeCell ref="N5:O5"/>
    <mergeCell ref="L8:M8"/>
    <mergeCell ref="O8:O10"/>
    <mergeCell ref="C8:C10"/>
    <mergeCell ref="D8:D10"/>
    <mergeCell ref="E8:E10"/>
    <mergeCell ref="F8:F10"/>
    <mergeCell ref="P8:P10"/>
    <mergeCell ref="L9:L10"/>
    <mergeCell ref="M9:M10"/>
    <mergeCell ref="N8:N10"/>
    <mergeCell ref="R8:R10"/>
    <mergeCell ref="B1:C1"/>
    <mergeCell ref="D1:E1"/>
    <mergeCell ref="B2:C2"/>
    <mergeCell ref="D2:E2"/>
    <mergeCell ref="B3:C3"/>
    <mergeCell ref="D3:E3"/>
    <mergeCell ref="G8:G9"/>
    <mergeCell ref="H8:H10"/>
    <mergeCell ref="I8:I10"/>
    <mergeCell ref="J8:J10"/>
    <mergeCell ref="K8:K10"/>
    <mergeCell ref="A7:C7"/>
    <mergeCell ref="D7:F7"/>
    <mergeCell ref="A8:A10"/>
    <mergeCell ref="B8:B10"/>
  </mergeCells>
  <conditionalFormatting sqref="M1">
    <cfRule type="cellIs" dxfId="2" priority="1" operator="notEqual">
      <formula>0</formula>
    </cfRule>
  </conditionalFormatting>
  <dataValidations count="11">
    <dataValidation type="decimal" operator="greaterThanOrEqual" allowBlank="1" showErrorMessage="1" errorTitle="Valore" error="Inserire un numero maggiore o uguale a 0 (zero)!" sqref="H32:M32 H12:H30 J13:L22 I17:I22 J11:M12 H11:I11 I23:M30 M18:M22">
      <formula1>0</formula1>
      <formula2>0</formula2>
    </dataValidation>
    <dataValidation type="whole" operator="greaterThanOrEqual" allowBlank="1" showErrorMessage="1" errorTitle="Valore" error="Inserire un numero maggiore o uguale a 0 (zero)!" sqref="N32 N11:N30">
      <formula1>0</formula1>
      <formula2>0</formula2>
    </dataValidation>
    <dataValidation type="textLength" operator="greaterThan" allowBlank="1" showErrorMessage="1" sqref="D32:E32 E30 D24:D30">
      <formula1>1</formula1>
      <formula2>0</formula2>
    </dataValidation>
    <dataValidation type="textLength" operator="greaterThan" sqref="F32 F30">
      <formula1>1</formula1>
      <formula2>0</formula2>
    </dataValidation>
    <dataValidation type="date" operator="greaterThanOrEqual" showErrorMessage="1" errorTitle="Data" error="Inserire una data superiore al 1/11/2000" sqref="B32 B24:B30 B11:B12">
      <formula1>36831</formula1>
      <formula2>0</formula2>
    </dataValidation>
    <dataValidation type="textLength" operator="greaterThan" allowBlank="1" sqref="C32 C24:C30">
      <formula1>1</formula1>
      <formula2>0</formula2>
    </dataValidation>
    <dataValidation allowBlank="1" promptTitle="Km percorsi" prompt="Inserire i km percorsi." sqref="G10">
      <formula1>0</formula1>
      <formula2>0</formula2>
    </dataValidation>
    <dataValidation type="textLength" operator="greaterThan" allowBlank="1" showInputMessage="1" showErrorMessage="1" errorTitle="Mese" error="Inserire Mese - Anno !" promptTitle="Mese" prompt="Inserire il mese. es. Novembre - 2000" sqref="F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type="list" allowBlank="1" showInputMessage="1" showErrorMessage="1" sqref="D3:E3">
      <formula1>$R$1:$R$2</formula1>
    </dataValidation>
  </dataValidations>
  <pageMargins left="0.70866141732283472" right="0.70866141732283472" top="1.1100000000000001" bottom="0.74803149606299213" header="0.31496062992125984" footer="0.31496062992125984"/>
  <pageSetup paperSize="9" scale="29" orientation="landscape"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1"/>
  <sheetViews>
    <sheetView tabSelected="1" view="pageBreakPreview" topLeftCell="B1" zoomScale="55" zoomScaleNormal="55" zoomScaleSheetLayoutView="55" workbookViewId="0">
      <selection activeCell="P25" activeCellId="1" sqref="P22:P23 P25"/>
    </sheetView>
  </sheetViews>
  <sheetFormatPr defaultColWidth="9.140625" defaultRowHeight="18.75"/>
  <cols>
    <col min="1" max="1" width="6.7109375" style="1" customWidth="1"/>
    <col min="2" max="2" width="16.5703125" style="2" customWidth="1"/>
    <col min="3" max="3" width="27.7109375" style="2" customWidth="1"/>
    <col min="4" max="4" width="50" style="2" bestFit="1" customWidth="1"/>
    <col min="5" max="5" width="22.85546875" style="2" customWidth="1"/>
    <col min="6" max="6" width="42.85546875" style="2" customWidth="1"/>
    <col min="7" max="7" width="18.28515625" style="2" customWidth="1"/>
    <col min="8" max="8" width="26.42578125" style="2" customWidth="1"/>
    <col min="9" max="9" width="22.42578125" style="2" customWidth="1"/>
    <col min="10" max="11" width="25.85546875" style="2" customWidth="1"/>
    <col min="12" max="12" width="25.5703125" style="2" customWidth="1"/>
    <col min="13" max="13" width="19.85546875" style="2" customWidth="1"/>
    <col min="14" max="14" width="30.7109375" style="2" customWidth="1"/>
    <col min="15" max="15" width="27.28515625" style="2" customWidth="1"/>
    <col min="16" max="16" width="19.85546875" style="2" customWidth="1"/>
    <col min="17" max="17" width="19.85546875" style="3" hidden="1" customWidth="1"/>
    <col min="18" max="18" width="31.140625" style="2" customWidth="1"/>
    <col min="19" max="16384" width="9.140625" style="2"/>
  </cols>
  <sheetData>
    <row r="1" spans="1:18" s="7" customFormat="1" ht="65.25" customHeight="1">
      <c r="A1" s="4"/>
      <c r="B1" s="92" t="s">
        <v>30</v>
      </c>
      <c r="C1" s="92"/>
      <c r="D1" s="93" t="s">
        <v>38</v>
      </c>
      <c r="E1" s="93"/>
      <c r="F1" s="38">
        <v>41913</v>
      </c>
      <c r="G1" s="37" t="s">
        <v>48</v>
      </c>
      <c r="L1" s="7" t="s">
        <v>2</v>
      </c>
      <c r="M1" s="3">
        <f>+P1-N7</f>
        <v>0</v>
      </c>
      <c r="N1" s="5" t="s">
        <v>21</v>
      </c>
      <c r="O1" s="6"/>
      <c r="P1" s="53">
        <f>SUM(H7:M7)</f>
        <v>1036.52</v>
      </c>
      <c r="Q1" s="3" t="s">
        <v>31</v>
      </c>
      <c r="R1" s="88">
        <f>SUM(P11:P26)</f>
        <v>814.78</v>
      </c>
    </row>
    <row r="2" spans="1:18" s="7" customFormat="1" ht="57.75" customHeight="1">
      <c r="A2" s="4"/>
      <c r="B2" s="94" t="s">
        <v>8</v>
      </c>
      <c r="C2" s="94"/>
      <c r="D2" s="93" t="s">
        <v>39</v>
      </c>
      <c r="E2" s="93"/>
      <c r="F2" s="8"/>
      <c r="G2" s="8"/>
      <c r="N2" s="9" t="s">
        <v>28</v>
      </c>
      <c r="O2" s="10"/>
      <c r="P2" s="11"/>
      <c r="Q2" s="3" t="s">
        <v>1</v>
      </c>
      <c r="R2" s="88"/>
    </row>
    <row r="3" spans="1:18" s="7" customFormat="1" ht="35.25" customHeight="1">
      <c r="A3" s="4"/>
      <c r="B3" s="94" t="s">
        <v>9</v>
      </c>
      <c r="C3" s="94"/>
      <c r="D3" s="93" t="s">
        <v>1</v>
      </c>
      <c r="E3" s="93"/>
      <c r="N3" s="9" t="s">
        <v>27</v>
      </c>
      <c r="O3" s="10"/>
      <c r="P3" s="54">
        <f>+O7</f>
        <v>0</v>
      </c>
      <c r="Q3" s="12"/>
      <c r="R3" s="88"/>
    </row>
    <row r="4" spans="1:18" s="7" customFormat="1" ht="35.25" customHeight="1" thickBot="1">
      <c r="A4" s="4"/>
      <c r="D4" s="13"/>
      <c r="E4" s="13"/>
      <c r="F4" s="9" t="s">
        <v>37</v>
      </c>
      <c r="G4" s="55">
        <v>1</v>
      </c>
      <c r="H4" s="14"/>
      <c r="I4" s="14"/>
      <c r="J4" s="2"/>
      <c r="K4" s="2"/>
      <c r="L4" s="2"/>
      <c r="M4" s="2"/>
      <c r="N4" s="15"/>
      <c r="O4" s="16"/>
      <c r="P4" s="17"/>
      <c r="Q4" s="12"/>
      <c r="R4" s="88"/>
    </row>
    <row r="5" spans="1:18" s="7" customFormat="1" ht="43.5" customHeight="1" thickTop="1" thickBot="1">
      <c r="A5" s="4"/>
      <c r="B5" s="18" t="s">
        <v>10</v>
      </c>
      <c r="C5" s="19"/>
      <c r="D5" s="39">
        <v>15</v>
      </c>
      <c r="E5" s="13"/>
      <c r="F5" s="9" t="s">
        <v>25</v>
      </c>
      <c r="G5" s="55">
        <v>1.1100000000000001</v>
      </c>
      <c r="N5" s="115" t="s">
        <v>29</v>
      </c>
      <c r="O5" s="115"/>
      <c r="P5" s="56">
        <f>P1-P2-P3</f>
        <v>1036.52</v>
      </c>
      <c r="Q5" s="12"/>
      <c r="R5" s="88">
        <f>R1-R3</f>
        <v>814.78</v>
      </c>
    </row>
    <row r="6" spans="1:18" s="7" customFormat="1" ht="43.5" customHeight="1" thickTop="1" thickBot="1">
      <c r="A6" s="4"/>
      <c r="B6" s="57" t="s">
        <v>50</v>
      </c>
      <c r="C6" s="57"/>
      <c r="D6" s="13"/>
      <c r="E6" s="13"/>
      <c r="F6" s="9" t="s">
        <v>26</v>
      </c>
      <c r="G6" s="58">
        <v>11.11</v>
      </c>
      <c r="Q6" s="12"/>
    </row>
    <row r="7" spans="1:18" s="7" customFormat="1" ht="27" customHeight="1" thickTop="1" thickBot="1">
      <c r="A7" s="100" t="s">
        <v>33</v>
      </c>
      <c r="B7" s="101"/>
      <c r="C7" s="102"/>
      <c r="D7" s="103" t="s">
        <v>12</v>
      </c>
      <c r="E7" s="104"/>
      <c r="F7" s="104"/>
      <c r="G7" s="59">
        <f>SUM(G11:G26)</f>
        <v>0</v>
      </c>
      <c r="H7" s="60">
        <f>SUM(H11:H26)</f>
        <v>0</v>
      </c>
      <c r="I7" s="61">
        <f>SUM(I11:I26)</f>
        <v>0</v>
      </c>
      <c r="J7" s="61">
        <f>SUM(J11:J26)</f>
        <v>109</v>
      </c>
      <c r="K7" s="61">
        <f>SUM(K11:K26)</f>
        <v>22.45</v>
      </c>
      <c r="L7" s="61">
        <f>SUM(L11:L26)</f>
        <v>842.25</v>
      </c>
      <c r="M7" s="62">
        <f>SUM(M11:M26)</f>
        <v>62.82</v>
      </c>
      <c r="N7" s="63">
        <f>SUM(N11:N26)</f>
        <v>1036.52</v>
      </c>
      <c r="O7" s="64">
        <f>SUM(O11:O26)</f>
        <v>0</v>
      </c>
      <c r="P7" s="12"/>
      <c r="R7" s="13"/>
    </row>
    <row r="8" spans="1:18" ht="36" customHeight="1" thickTop="1" thickBot="1">
      <c r="A8" s="105"/>
      <c r="B8" s="106" t="s">
        <v>11</v>
      </c>
      <c r="C8" s="106" t="s">
        <v>23</v>
      </c>
      <c r="D8" s="107" t="s">
        <v>16</v>
      </c>
      <c r="E8" s="106" t="s">
        <v>34</v>
      </c>
      <c r="F8" s="109" t="s">
        <v>35</v>
      </c>
      <c r="G8" s="95" t="s">
        <v>13</v>
      </c>
      <c r="H8" s="97" t="s">
        <v>14</v>
      </c>
      <c r="I8" s="98" t="s">
        <v>15</v>
      </c>
      <c r="J8" s="99" t="s">
        <v>17</v>
      </c>
      <c r="K8" s="99" t="s">
        <v>18</v>
      </c>
      <c r="L8" s="116" t="s">
        <v>19</v>
      </c>
      <c r="M8" s="117"/>
      <c r="N8" s="114" t="s">
        <v>21</v>
      </c>
      <c r="O8" s="118" t="s">
        <v>22</v>
      </c>
      <c r="P8" s="89" t="s">
        <v>70</v>
      </c>
      <c r="Q8" s="2"/>
    </row>
    <row r="9" spans="1:18" ht="36" customHeight="1" thickTop="1" thickBot="1">
      <c r="A9" s="105"/>
      <c r="B9" s="106" t="s">
        <v>32</v>
      </c>
      <c r="C9" s="106"/>
      <c r="D9" s="108"/>
      <c r="E9" s="106"/>
      <c r="F9" s="109"/>
      <c r="G9" s="96"/>
      <c r="H9" s="97" t="s">
        <v>4</v>
      </c>
      <c r="I9" s="98" t="s">
        <v>4</v>
      </c>
      <c r="J9" s="98"/>
      <c r="K9" s="98" t="s">
        <v>3</v>
      </c>
      <c r="L9" s="110" t="s">
        <v>20</v>
      </c>
      <c r="M9" s="112" t="s">
        <v>24</v>
      </c>
      <c r="N9" s="114"/>
      <c r="O9" s="118"/>
      <c r="P9" s="90"/>
      <c r="Q9" s="2"/>
    </row>
    <row r="10" spans="1:18" ht="37.5" customHeight="1" thickTop="1" thickBot="1">
      <c r="A10" s="105"/>
      <c r="B10" s="106"/>
      <c r="C10" s="106"/>
      <c r="D10" s="108"/>
      <c r="E10" s="106"/>
      <c r="F10" s="109"/>
      <c r="G10" s="65" t="s">
        <v>0</v>
      </c>
      <c r="H10" s="97"/>
      <c r="I10" s="98"/>
      <c r="J10" s="98"/>
      <c r="K10" s="98"/>
      <c r="L10" s="111"/>
      <c r="M10" s="113"/>
      <c r="N10" s="114"/>
      <c r="O10" s="118"/>
      <c r="P10" s="91"/>
      <c r="Q10" s="2"/>
    </row>
    <row r="11" spans="1:18" ht="30" customHeight="1" thickTop="1">
      <c r="A11" s="20">
        <v>1</v>
      </c>
      <c r="B11" s="34">
        <v>41903</v>
      </c>
      <c r="C11" s="22" t="s">
        <v>55</v>
      </c>
      <c r="D11" s="66" t="s">
        <v>40</v>
      </c>
      <c r="E11" s="66" t="s">
        <v>61</v>
      </c>
      <c r="F11" s="67" t="s">
        <v>60</v>
      </c>
      <c r="G11" s="68"/>
      <c r="H11" s="69">
        <f>IF($D$3="si",($G$5/$G$6*G11),IF($D$3="no",G11*$G$4,0))</f>
        <v>0</v>
      </c>
      <c r="I11" s="23"/>
      <c r="J11" s="24"/>
      <c r="K11" s="70"/>
      <c r="L11" s="70"/>
      <c r="M11" s="119">
        <v>3.01</v>
      </c>
      <c r="N11" s="120">
        <f>SUM(H11:M11)</f>
        <v>3.01</v>
      </c>
      <c r="O11" s="28"/>
      <c r="P11" s="71">
        <v>2.35</v>
      </c>
      <c r="Q11" s="2"/>
      <c r="R11" s="78"/>
    </row>
    <row r="12" spans="1:18" ht="30" customHeight="1">
      <c r="A12" s="29">
        <v>2</v>
      </c>
      <c r="B12" s="34">
        <v>41903</v>
      </c>
      <c r="C12" s="22" t="s">
        <v>55</v>
      </c>
      <c r="D12" s="66" t="s">
        <v>40</v>
      </c>
      <c r="E12" s="66" t="s">
        <v>61</v>
      </c>
      <c r="F12" s="67" t="s">
        <v>60</v>
      </c>
      <c r="G12" s="72"/>
      <c r="H12" s="69">
        <f>IF($D$3="si",($G$5/$G$6*G12),IF($D$3="no",G12*$G$4,0))</f>
        <v>0</v>
      </c>
      <c r="I12" s="23"/>
      <c r="J12" s="24"/>
      <c r="K12" s="70"/>
      <c r="L12" s="26"/>
      <c r="M12" s="119">
        <v>3.99</v>
      </c>
      <c r="N12" s="120">
        <f>SUM(H12:M12)</f>
        <v>3.99</v>
      </c>
      <c r="O12" s="30"/>
      <c r="P12" s="71">
        <v>3.11</v>
      </c>
      <c r="Q12" s="2"/>
      <c r="R12" s="78"/>
    </row>
    <row r="13" spans="1:18" ht="30" customHeight="1">
      <c r="A13" s="29">
        <v>3</v>
      </c>
      <c r="B13" s="21">
        <v>41903</v>
      </c>
      <c r="C13" s="22" t="s">
        <v>55</v>
      </c>
      <c r="D13" s="66" t="s">
        <v>40</v>
      </c>
      <c r="E13" s="66" t="s">
        <v>61</v>
      </c>
      <c r="F13" s="67" t="s">
        <v>60</v>
      </c>
      <c r="G13" s="72"/>
      <c r="H13" s="69">
        <f t="shared" ref="H13:H20" si="0">IF($D$3="si",($G$5/$G$6*G13),IF($D$3="no",G13*$G$4,0))</f>
        <v>0</v>
      </c>
      <c r="I13" s="23"/>
      <c r="J13" s="24"/>
      <c r="K13" s="70"/>
      <c r="L13" s="26"/>
      <c r="M13" s="119">
        <v>11.58</v>
      </c>
      <c r="N13" s="120">
        <f t="shared" ref="N13:N20" si="1">SUM(H13:M13)</f>
        <v>11.58</v>
      </c>
      <c r="O13" s="30"/>
      <c r="P13" s="73">
        <v>9.0299999999999994</v>
      </c>
      <c r="Q13" s="2"/>
      <c r="R13" s="79"/>
    </row>
    <row r="14" spans="1:18" ht="30" customHeight="1">
      <c r="A14" s="29">
        <v>4</v>
      </c>
      <c r="B14" s="21">
        <v>41903</v>
      </c>
      <c r="C14" s="22" t="s">
        <v>55</v>
      </c>
      <c r="D14" s="66" t="s">
        <v>40</v>
      </c>
      <c r="E14" s="66" t="s">
        <v>61</v>
      </c>
      <c r="F14" s="67" t="s">
        <v>60</v>
      </c>
      <c r="G14" s="72"/>
      <c r="H14" s="69">
        <f t="shared" si="0"/>
        <v>0</v>
      </c>
      <c r="I14" s="23"/>
      <c r="J14" s="24"/>
      <c r="K14" s="70"/>
      <c r="L14" s="26"/>
      <c r="M14" s="119">
        <v>7</v>
      </c>
      <c r="N14" s="120">
        <f t="shared" si="1"/>
        <v>7</v>
      </c>
      <c r="O14" s="30"/>
      <c r="P14" s="74">
        <v>5.46</v>
      </c>
      <c r="Q14" s="2"/>
      <c r="R14" s="80"/>
    </row>
    <row r="15" spans="1:18" ht="56.25">
      <c r="A15" s="29">
        <v>5</v>
      </c>
      <c r="B15" s="21">
        <v>41909</v>
      </c>
      <c r="C15" s="22" t="s">
        <v>55</v>
      </c>
      <c r="D15" s="84" t="s">
        <v>62</v>
      </c>
      <c r="E15" s="66" t="s">
        <v>46</v>
      </c>
      <c r="F15" s="67" t="s">
        <v>60</v>
      </c>
      <c r="G15" s="72"/>
      <c r="H15" s="69">
        <f t="shared" si="0"/>
        <v>0</v>
      </c>
      <c r="I15" s="23"/>
      <c r="J15" s="24"/>
      <c r="K15" s="70">
        <v>22.45</v>
      </c>
      <c r="L15" s="26"/>
      <c r="M15" s="119"/>
      <c r="N15" s="120">
        <f t="shared" si="1"/>
        <v>22.45</v>
      </c>
      <c r="O15" s="30"/>
      <c r="P15" s="75">
        <v>17.64</v>
      </c>
      <c r="Q15" s="2"/>
      <c r="R15" s="81"/>
    </row>
    <row r="16" spans="1:18" ht="37.5">
      <c r="A16" s="29">
        <v>6</v>
      </c>
      <c r="B16" s="21">
        <v>41909</v>
      </c>
      <c r="C16" s="22" t="s">
        <v>55</v>
      </c>
      <c r="D16" s="84" t="s">
        <v>67</v>
      </c>
      <c r="E16" s="66" t="s">
        <v>46</v>
      </c>
      <c r="F16" s="67" t="s">
        <v>60</v>
      </c>
      <c r="G16" s="72"/>
      <c r="H16" s="69">
        <f t="shared" si="0"/>
        <v>0</v>
      </c>
      <c r="I16" s="23"/>
      <c r="J16" s="24"/>
      <c r="K16" s="70"/>
      <c r="L16" s="26">
        <v>774.33</v>
      </c>
      <c r="M16" s="119"/>
      <c r="N16" s="120">
        <f t="shared" si="1"/>
        <v>774.33</v>
      </c>
      <c r="O16" s="30"/>
      <c r="P16" s="74">
        <v>608.34</v>
      </c>
      <c r="Q16" s="2"/>
      <c r="R16" s="80"/>
    </row>
    <row r="17" spans="1:18">
      <c r="A17" s="29">
        <v>7</v>
      </c>
      <c r="B17" s="21">
        <v>41934</v>
      </c>
      <c r="C17" s="22" t="s">
        <v>63</v>
      </c>
      <c r="D17" s="84" t="s">
        <v>64</v>
      </c>
      <c r="E17" s="66" t="s">
        <v>61</v>
      </c>
      <c r="F17" s="67" t="s">
        <v>60</v>
      </c>
      <c r="G17" s="72"/>
      <c r="H17" s="69">
        <f t="shared" si="0"/>
        <v>0</v>
      </c>
      <c r="I17" s="23"/>
      <c r="J17" s="24">
        <v>32</v>
      </c>
      <c r="K17" s="70"/>
      <c r="L17" s="26"/>
      <c r="M17" s="119"/>
      <c r="N17" s="120">
        <f t="shared" si="1"/>
        <v>32</v>
      </c>
      <c r="O17" s="30"/>
      <c r="P17" s="74">
        <v>25.05</v>
      </c>
      <c r="Q17" s="2"/>
      <c r="R17" s="80"/>
    </row>
    <row r="18" spans="1:18" ht="30" customHeight="1">
      <c r="A18" s="29">
        <v>8</v>
      </c>
      <c r="B18" s="21">
        <v>41935</v>
      </c>
      <c r="C18" s="22" t="s">
        <v>63</v>
      </c>
      <c r="D18" s="66" t="s">
        <v>51</v>
      </c>
      <c r="E18" s="66" t="s">
        <v>61</v>
      </c>
      <c r="F18" s="67" t="s">
        <v>60</v>
      </c>
      <c r="G18" s="72"/>
      <c r="H18" s="69">
        <f t="shared" si="0"/>
        <v>0</v>
      </c>
      <c r="I18" s="23"/>
      <c r="J18" s="24">
        <v>30</v>
      </c>
      <c r="K18" s="70"/>
      <c r="L18" s="26"/>
      <c r="M18" s="119"/>
      <c r="N18" s="120">
        <f t="shared" si="1"/>
        <v>30</v>
      </c>
      <c r="O18" s="30"/>
      <c r="P18" s="74">
        <v>23.63</v>
      </c>
      <c r="Q18" s="2"/>
      <c r="R18" s="80"/>
    </row>
    <row r="19" spans="1:18" ht="30" customHeight="1">
      <c r="A19" s="29">
        <v>9</v>
      </c>
      <c r="B19" s="21">
        <v>41936</v>
      </c>
      <c r="C19" s="22" t="s">
        <v>63</v>
      </c>
      <c r="D19" s="66" t="s">
        <v>40</v>
      </c>
      <c r="E19" s="66" t="s">
        <v>61</v>
      </c>
      <c r="F19" s="67" t="s">
        <v>60</v>
      </c>
      <c r="G19" s="72"/>
      <c r="H19" s="69">
        <f t="shared" si="0"/>
        <v>0</v>
      </c>
      <c r="I19" s="23"/>
      <c r="J19" s="24"/>
      <c r="K19" s="70"/>
      <c r="L19" s="26"/>
      <c r="M19" s="119">
        <v>10.99</v>
      </c>
      <c r="N19" s="120">
        <f t="shared" si="1"/>
        <v>10.99</v>
      </c>
      <c r="O19" s="30"/>
      <c r="P19" s="74">
        <v>8.69</v>
      </c>
      <c r="Q19" s="2"/>
      <c r="R19" s="80"/>
    </row>
    <row r="20" spans="1:18" ht="30" customHeight="1">
      <c r="A20" s="29">
        <v>10</v>
      </c>
      <c r="B20" s="21">
        <v>41937</v>
      </c>
      <c r="C20" s="22" t="s">
        <v>63</v>
      </c>
      <c r="D20" s="66" t="s">
        <v>51</v>
      </c>
      <c r="E20" s="66" t="s">
        <v>61</v>
      </c>
      <c r="F20" s="67" t="s">
        <v>60</v>
      </c>
      <c r="G20" s="72"/>
      <c r="H20" s="69">
        <f t="shared" si="0"/>
        <v>0</v>
      </c>
      <c r="I20" s="23"/>
      <c r="J20" s="24">
        <v>28</v>
      </c>
      <c r="K20" s="70"/>
      <c r="L20" s="26"/>
      <c r="M20" s="119"/>
      <c r="N20" s="120">
        <f t="shared" si="1"/>
        <v>28</v>
      </c>
      <c r="O20" s="30"/>
      <c r="P20" s="74">
        <v>22.12</v>
      </c>
      <c r="Q20" s="2"/>
      <c r="R20" s="80"/>
    </row>
    <row r="21" spans="1:18" ht="30" customHeight="1">
      <c r="A21" s="29">
        <v>11</v>
      </c>
      <c r="B21" s="21">
        <v>41937</v>
      </c>
      <c r="C21" s="31" t="s">
        <v>63</v>
      </c>
      <c r="D21" s="66" t="s">
        <v>71</v>
      </c>
      <c r="E21" s="66" t="s">
        <v>61</v>
      </c>
      <c r="F21" s="67" t="s">
        <v>60</v>
      </c>
      <c r="G21" s="72"/>
      <c r="H21" s="69">
        <f t="shared" ref="H21:H26" si="2">IF($D$3="si",($G$5/$G$6*G21),IF($D$3="no",G21*$G$4,0))</f>
        <v>0</v>
      </c>
      <c r="I21" s="24"/>
      <c r="J21" s="24"/>
      <c r="K21" s="70"/>
      <c r="L21" s="26">
        <v>67.92</v>
      </c>
      <c r="M21" s="119"/>
      <c r="N21" s="120">
        <f t="shared" ref="N21:N25" si="3">SUM(H21:M21)</f>
        <v>67.92</v>
      </c>
      <c r="O21" s="30"/>
      <c r="P21" s="74">
        <v>53.65</v>
      </c>
      <c r="Q21" s="2"/>
      <c r="R21" s="80"/>
    </row>
    <row r="22" spans="1:18" ht="30" customHeight="1">
      <c r="A22" s="29">
        <v>12</v>
      </c>
      <c r="B22" s="34">
        <v>41938</v>
      </c>
      <c r="C22" s="31" t="s">
        <v>65</v>
      </c>
      <c r="D22" s="36" t="s">
        <v>66</v>
      </c>
      <c r="E22" s="66" t="s">
        <v>61</v>
      </c>
      <c r="F22" s="67" t="s">
        <v>60</v>
      </c>
      <c r="G22" s="72"/>
      <c r="H22" s="69">
        <f t="shared" si="2"/>
        <v>0</v>
      </c>
      <c r="I22" s="35"/>
      <c r="J22" s="25"/>
      <c r="K22" s="26"/>
      <c r="L22" s="26"/>
      <c r="M22" s="119">
        <v>3</v>
      </c>
      <c r="N22" s="120">
        <f t="shared" si="3"/>
        <v>3</v>
      </c>
      <c r="O22" s="30"/>
      <c r="P22" s="74">
        <v>2.37</v>
      </c>
      <c r="Q22" s="2"/>
      <c r="R22" s="80"/>
    </row>
    <row r="23" spans="1:18" ht="30" customHeight="1">
      <c r="A23" s="29">
        <v>13</v>
      </c>
      <c r="B23" s="34">
        <v>41938</v>
      </c>
      <c r="C23" s="31" t="s">
        <v>65</v>
      </c>
      <c r="D23" s="36" t="s">
        <v>40</v>
      </c>
      <c r="E23" s="66" t="s">
        <v>61</v>
      </c>
      <c r="F23" s="67" t="s">
        <v>60</v>
      </c>
      <c r="G23" s="72"/>
      <c r="H23" s="69">
        <f t="shared" si="2"/>
        <v>0</v>
      </c>
      <c r="I23" s="35"/>
      <c r="J23" s="25"/>
      <c r="K23" s="26"/>
      <c r="L23" s="26"/>
      <c r="M23" s="119">
        <v>10.5</v>
      </c>
      <c r="N23" s="120">
        <f t="shared" si="3"/>
        <v>10.5</v>
      </c>
      <c r="O23" s="30"/>
      <c r="P23" s="74">
        <v>8.2899999999999991</v>
      </c>
      <c r="Q23" s="2"/>
      <c r="R23" s="80"/>
    </row>
    <row r="24" spans="1:18" ht="30" customHeight="1">
      <c r="A24" s="29">
        <v>14</v>
      </c>
      <c r="B24" s="34">
        <v>41939</v>
      </c>
      <c r="C24" s="31" t="s">
        <v>65</v>
      </c>
      <c r="D24" s="36" t="s">
        <v>51</v>
      </c>
      <c r="E24" s="66" t="s">
        <v>61</v>
      </c>
      <c r="F24" s="67" t="s">
        <v>60</v>
      </c>
      <c r="G24" s="72"/>
      <c r="H24" s="69">
        <f t="shared" si="2"/>
        <v>0</v>
      </c>
      <c r="I24" s="35"/>
      <c r="J24" s="25">
        <v>19</v>
      </c>
      <c r="K24" s="26"/>
      <c r="L24" s="26"/>
      <c r="M24" s="119"/>
      <c r="N24" s="120">
        <f t="shared" si="3"/>
        <v>19</v>
      </c>
      <c r="O24" s="30"/>
      <c r="P24" s="74">
        <v>14.99</v>
      </c>
      <c r="Q24" s="2"/>
      <c r="R24" s="80"/>
    </row>
    <row r="25" spans="1:18" ht="30" customHeight="1">
      <c r="A25" s="29">
        <v>15</v>
      </c>
      <c r="B25" s="34">
        <v>41939</v>
      </c>
      <c r="C25" s="31" t="s">
        <v>65</v>
      </c>
      <c r="D25" s="36" t="s">
        <v>40</v>
      </c>
      <c r="E25" s="66" t="s">
        <v>61</v>
      </c>
      <c r="F25" s="67" t="s">
        <v>60</v>
      </c>
      <c r="G25" s="72"/>
      <c r="H25" s="69">
        <f t="shared" si="2"/>
        <v>0</v>
      </c>
      <c r="I25" s="35"/>
      <c r="J25" s="25"/>
      <c r="K25" s="26"/>
      <c r="L25" s="26"/>
      <c r="M25" s="119">
        <v>12.75</v>
      </c>
      <c r="N25" s="120">
        <f t="shared" si="3"/>
        <v>12.75</v>
      </c>
      <c r="O25" s="30"/>
      <c r="P25" s="74">
        <v>10.06</v>
      </c>
      <c r="Q25" s="2"/>
      <c r="R25" s="80"/>
    </row>
    <row r="26" spans="1:18" ht="30" customHeight="1">
      <c r="A26" s="29">
        <v>16</v>
      </c>
      <c r="B26" s="34"/>
      <c r="C26" s="31"/>
      <c r="D26" s="36"/>
      <c r="E26" s="32"/>
      <c r="F26" s="33"/>
      <c r="G26" s="72"/>
      <c r="H26" s="69">
        <f t="shared" si="2"/>
        <v>0</v>
      </c>
      <c r="I26" s="35"/>
      <c r="J26" s="25"/>
      <c r="K26" s="26"/>
      <c r="L26" s="26"/>
      <c r="M26" s="119"/>
      <c r="N26" s="120">
        <f>SUM(H26:M26)</f>
        <v>0</v>
      </c>
      <c r="O26" s="30"/>
      <c r="P26" s="74"/>
      <c r="Q26" s="2"/>
      <c r="R26" s="80"/>
    </row>
    <row r="27" spans="1:18">
      <c r="A27" s="40"/>
      <c r="B27" s="41"/>
      <c r="C27" s="41"/>
      <c r="D27" s="41"/>
      <c r="E27" s="41"/>
      <c r="F27" s="41"/>
      <c r="G27" s="41"/>
      <c r="H27" s="41"/>
      <c r="I27" s="41"/>
      <c r="J27" s="41"/>
      <c r="K27" s="41"/>
      <c r="L27" s="41"/>
      <c r="M27" s="41"/>
      <c r="N27" s="41"/>
      <c r="O27" s="41"/>
      <c r="P27" s="41"/>
      <c r="R27" s="77"/>
    </row>
    <row r="28" spans="1:18">
      <c r="A28" s="43"/>
      <c r="B28" s="44"/>
      <c r="C28" s="45"/>
      <c r="D28" s="46"/>
      <c r="E28" s="46"/>
      <c r="F28" s="47"/>
      <c r="G28" s="48"/>
      <c r="H28" s="49"/>
      <c r="I28" s="50"/>
      <c r="J28" s="50"/>
      <c r="K28" s="50"/>
      <c r="L28" s="50"/>
      <c r="M28" s="50"/>
      <c r="N28" s="51"/>
      <c r="O28" s="52"/>
      <c r="P28" s="76"/>
      <c r="R28" s="77"/>
    </row>
    <row r="29" spans="1:18">
      <c r="A29" s="40"/>
      <c r="B29" s="42" t="s">
        <v>5</v>
      </c>
      <c r="C29" s="42"/>
      <c r="D29" s="42"/>
      <c r="E29" s="41"/>
      <c r="F29" s="41"/>
      <c r="G29" s="42" t="s">
        <v>7</v>
      </c>
      <c r="H29" s="42"/>
      <c r="I29" s="42"/>
      <c r="J29" s="41"/>
      <c r="K29" s="41"/>
      <c r="L29" s="42" t="s">
        <v>6</v>
      </c>
      <c r="M29" s="42"/>
      <c r="N29" s="42"/>
      <c r="O29" s="41"/>
      <c r="P29" s="76"/>
      <c r="R29" s="77"/>
    </row>
    <row r="30" spans="1:18">
      <c r="A30" s="40"/>
      <c r="B30" s="41"/>
      <c r="C30" s="41"/>
      <c r="D30" s="41"/>
      <c r="E30" s="41"/>
      <c r="F30" s="41"/>
      <c r="G30" s="41"/>
      <c r="H30" s="41"/>
      <c r="I30" s="41"/>
      <c r="J30" s="41"/>
      <c r="K30" s="41"/>
      <c r="L30" s="41"/>
      <c r="M30" s="41"/>
      <c r="N30" s="41"/>
      <c r="O30" s="41"/>
      <c r="P30" s="76"/>
    </row>
    <row r="31" spans="1:18">
      <c r="A31" s="40"/>
      <c r="B31" s="41"/>
      <c r="C31" s="41"/>
      <c r="D31" s="41"/>
      <c r="E31" s="41"/>
      <c r="F31" s="41"/>
      <c r="G31" s="41"/>
      <c r="H31" s="41"/>
      <c r="I31" s="41"/>
      <c r="J31" s="41"/>
      <c r="K31" s="41"/>
      <c r="L31" s="41"/>
      <c r="M31" s="41"/>
      <c r="N31" s="41"/>
      <c r="O31" s="41"/>
      <c r="P31" s="41"/>
    </row>
  </sheetData>
  <mergeCells count="26">
    <mergeCell ref="P8:P10"/>
    <mergeCell ref="L9:L10"/>
    <mergeCell ref="M9:M10"/>
    <mergeCell ref="H8:H10"/>
    <mergeCell ref="I8:I10"/>
    <mergeCell ref="J8:J10"/>
    <mergeCell ref="K8:K10"/>
    <mergeCell ref="L8:M8"/>
    <mergeCell ref="N8:N10"/>
    <mergeCell ref="N5:O5"/>
    <mergeCell ref="A7:C7"/>
    <mergeCell ref="D7:F7"/>
    <mergeCell ref="A8:A10"/>
    <mergeCell ref="B8:B10"/>
    <mergeCell ref="C8:C10"/>
    <mergeCell ref="D8:D10"/>
    <mergeCell ref="E8:E10"/>
    <mergeCell ref="F8:F10"/>
    <mergeCell ref="G8:G9"/>
    <mergeCell ref="O8:O10"/>
    <mergeCell ref="B1:C1"/>
    <mergeCell ref="D1:E1"/>
    <mergeCell ref="B2:C2"/>
    <mergeCell ref="D2:E2"/>
    <mergeCell ref="B3:C3"/>
    <mergeCell ref="D3:E3"/>
  </mergeCells>
  <conditionalFormatting sqref="M1">
    <cfRule type="cellIs" dxfId="1" priority="1" operator="notEqual">
      <formula>0</formula>
    </cfRule>
  </conditionalFormatting>
  <dataValidations count="11">
    <dataValidation type="decimal" operator="greaterThanOrEqual" allowBlank="1" showErrorMessage="1" errorTitle="Valore" error="Inserire un numero maggiore o uguale a 0 (zero)!" sqref="H28:M28 M18:M21 H12:H26 H11:I11 J11:M12 I22:M26 I17:I21 J13:L21">
      <formula1>0</formula1>
      <formula2>0</formula2>
    </dataValidation>
    <dataValidation type="whole" operator="greaterThanOrEqual" allowBlank="1" showErrorMessage="1" errorTitle="Valore" error="Inserire un numero maggiore o uguale a 0 (zero)!" sqref="N28 N11:N26">
      <formula1>0</formula1>
      <formula2>0</formula2>
    </dataValidation>
    <dataValidation type="textLength" operator="greaterThan" allowBlank="1" showErrorMessage="1" sqref="D28:E28 E11:E26 D22:D26">
      <formula1>1</formula1>
      <formula2>0</formula2>
    </dataValidation>
    <dataValidation type="textLength" operator="greaterThan" sqref="F28 F26">
      <formula1>1</formula1>
      <formula2>0</formula2>
    </dataValidation>
    <dataValidation type="date" operator="greaterThanOrEqual" showErrorMessage="1" errorTitle="Data" error="Inserire una data superiore al 1/11/2000" sqref="B28 B22:B26">
      <formula1>36831</formula1>
      <formula2>0</formula2>
    </dataValidation>
    <dataValidation type="textLength" operator="greaterThan" allowBlank="1" sqref="C28 C22:C26">
      <formula1>1</formula1>
      <formula2>0</formula2>
    </dataValidation>
    <dataValidation allowBlank="1" promptTitle="Km percorsi" prompt="Inserire i km percorsi." sqref="G10">
      <formula1>0</formula1>
      <formula2>0</formula2>
    </dataValidation>
    <dataValidation type="textLength" operator="greaterThan" allowBlank="1" showInputMessage="1" showErrorMessage="1" errorTitle="Mese" error="Inserire Mese - Anno !" promptTitle="Mese" prompt="Inserire il mese. es. Novembre - 2000" sqref="F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type="list" allowBlank="1" showInputMessage="1" showErrorMessage="1" sqref="D3:E3">
      <formula1>$R$1:$R$2</formula1>
    </dataValidation>
  </dataValidations>
  <pageMargins left="0.70866141732283472" right="0.70866141732283472" top="1.42" bottom="0.74803149606299213" header="0.31496062992125984" footer="0.31496062992125984"/>
  <pageSetup scale="28"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23"/>
  <sheetViews>
    <sheetView view="pageBreakPreview" zoomScale="60" zoomScaleNormal="55" workbookViewId="0">
      <selection activeCell="L5" sqref="L5"/>
    </sheetView>
  </sheetViews>
  <sheetFormatPr defaultColWidth="9.140625" defaultRowHeight="18.75"/>
  <cols>
    <col min="1" max="1" width="6.7109375" style="1" customWidth="1"/>
    <col min="2" max="2" width="16.5703125" style="2" customWidth="1"/>
    <col min="3" max="3" width="27.7109375" style="2" customWidth="1"/>
    <col min="4" max="4" width="29.5703125" style="2" customWidth="1"/>
    <col min="5" max="5" width="22.85546875" style="2" customWidth="1"/>
    <col min="6" max="6" width="42.85546875" style="2" customWidth="1"/>
    <col min="7" max="7" width="18.28515625" style="2" customWidth="1"/>
    <col min="8" max="8" width="26.42578125" style="2" customWidth="1"/>
    <col min="9" max="9" width="22.42578125" style="2" customWidth="1"/>
    <col min="10" max="11" width="25.85546875" style="2" customWidth="1"/>
    <col min="12" max="12" width="25.5703125" style="2" customWidth="1"/>
    <col min="13" max="13" width="19.85546875" style="2" customWidth="1"/>
    <col min="14" max="14" width="30.7109375" style="2" customWidth="1"/>
    <col min="15" max="15" width="27.28515625" style="2" customWidth="1"/>
    <col min="16" max="16" width="22.5703125" style="2" bestFit="1" customWidth="1"/>
    <col min="17" max="17" width="19.85546875" style="3" hidden="1" customWidth="1"/>
    <col min="18" max="18" width="31.140625" style="2" customWidth="1"/>
    <col min="19" max="19" width="14.42578125" style="2" bestFit="1" customWidth="1"/>
    <col min="20" max="16384" width="9.140625" style="2"/>
  </cols>
  <sheetData>
    <row r="1" spans="1:19" s="7" customFormat="1" ht="65.25" customHeight="1">
      <c r="A1" s="4"/>
      <c r="B1" s="92" t="s">
        <v>30</v>
      </c>
      <c r="C1" s="92"/>
      <c r="D1" s="93" t="s">
        <v>38</v>
      </c>
      <c r="E1" s="93"/>
      <c r="F1" s="38">
        <v>41913</v>
      </c>
      <c r="G1" s="37" t="s">
        <v>49</v>
      </c>
      <c r="L1" s="7" t="s">
        <v>2</v>
      </c>
      <c r="M1" s="3">
        <f>+P1-N7</f>
        <v>0</v>
      </c>
      <c r="N1" s="5" t="s">
        <v>21</v>
      </c>
      <c r="O1" s="6"/>
      <c r="P1" s="53">
        <f>SUM(H7:M7)</f>
        <v>269526</v>
      </c>
      <c r="Q1" s="3" t="s">
        <v>31</v>
      </c>
      <c r="R1" s="87">
        <f>SUM(P11:P18)</f>
        <v>130.31</v>
      </c>
      <c r="S1" s="88">
        <f>SUM(R11:R18)</f>
        <v>102.32000000000001</v>
      </c>
    </row>
    <row r="2" spans="1:19" s="7" customFormat="1" ht="57.75" customHeight="1">
      <c r="A2" s="4"/>
      <c r="B2" s="94" t="s">
        <v>8</v>
      </c>
      <c r="C2" s="94"/>
      <c r="D2" s="93" t="s">
        <v>39</v>
      </c>
      <c r="E2" s="93"/>
      <c r="F2" s="8"/>
      <c r="G2" s="8"/>
      <c r="N2" s="9" t="s">
        <v>28</v>
      </c>
      <c r="O2" s="10"/>
      <c r="P2" s="11"/>
      <c r="Q2" s="3" t="s">
        <v>1</v>
      </c>
      <c r="R2" s="87"/>
      <c r="S2" s="88"/>
    </row>
    <row r="3" spans="1:19" s="7" customFormat="1" ht="35.25" customHeight="1">
      <c r="A3" s="4"/>
      <c r="B3" s="94" t="s">
        <v>9</v>
      </c>
      <c r="C3" s="94"/>
      <c r="D3" s="93" t="s">
        <v>1</v>
      </c>
      <c r="E3" s="93"/>
      <c r="N3" s="9" t="s">
        <v>27</v>
      </c>
      <c r="O3" s="10"/>
      <c r="P3" s="54">
        <f>+O7</f>
        <v>0</v>
      </c>
      <c r="Q3" s="12"/>
      <c r="R3" s="87">
        <v>0</v>
      </c>
      <c r="S3" s="88">
        <v>0</v>
      </c>
    </row>
    <row r="4" spans="1:19" s="7" customFormat="1" ht="35.25" customHeight="1" thickBot="1">
      <c r="A4" s="4"/>
      <c r="D4" s="13"/>
      <c r="E4" s="13"/>
      <c r="F4" s="9" t="s">
        <v>37</v>
      </c>
      <c r="G4" s="55">
        <v>1</v>
      </c>
      <c r="H4" s="14"/>
      <c r="I4" s="14"/>
      <c r="J4" s="2"/>
      <c r="K4" s="2"/>
      <c r="L4" s="2"/>
      <c r="M4" s="2"/>
      <c r="N4" s="15"/>
      <c r="O4" s="16"/>
      <c r="P4" s="17"/>
      <c r="Q4" s="12"/>
      <c r="R4" s="87"/>
      <c r="S4" s="88"/>
    </row>
    <row r="5" spans="1:19" s="7" customFormat="1" ht="43.5" customHeight="1" thickTop="1" thickBot="1">
      <c r="A5" s="4"/>
      <c r="B5" s="18" t="s">
        <v>10</v>
      </c>
      <c r="C5" s="19"/>
      <c r="D5" s="39">
        <v>5</v>
      </c>
      <c r="E5" s="13"/>
      <c r="F5" s="9" t="s">
        <v>25</v>
      </c>
      <c r="G5" s="55">
        <v>1.1100000000000001</v>
      </c>
      <c r="N5" s="115" t="s">
        <v>29</v>
      </c>
      <c r="O5" s="115"/>
      <c r="P5" s="56">
        <f>P1-P2-P3</f>
        <v>269526</v>
      </c>
      <c r="Q5" s="12"/>
      <c r="R5" s="87">
        <f>R1-R3</f>
        <v>130.31</v>
      </c>
      <c r="S5" s="88">
        <f>S1-S3</f>
        <v>102.32000000000001</v>
      </c>
    </row>
    <row r="6" spans="1:19" s="7" customFormat="1" ht="43.5" customHeight="1" thickTop="1" thickBot="1">
      <c r="A6" s="4"/>
      <c r="B6" s="57" t="s">
        <v>45</v>
      </c>
      <c r="C6" s="57"/>
      <c r="D6" s="13"/>
      <c r="E6" s="13"/>
      <c r="F6" s="9" t="s">
        <v>26</v>
      </c>
      <c r="G6" s="58">
        <v>11.11</v>
      </c>
      <c r="Q6" s="12"/>
    </row>
    <row r="7" spans="1:19" s="7" customFormat="1" ht="27" customHeight="1" thickTop="1" thickBot="1">
      <c r="A7" s="100" t="s">
        <v>33</v>
      </c>
      <c r="B7" s="101"/>
      <c r="C7" s="102"/>
      <c r="D7" s="103" t="s">
        <v>12</v>
      </c>
      <c r="E7" s="104"/>
      <c r="F7" s="104"/>
      <c r="G7" s="59">
        <f>SUM(G11:G18)</f>
        <v>0</v>
      </c>
      <c r="H7" s="60">
        <f>SUM(H11:H18)</f>
        <v>0</v>
      </c>
      <c r="I7" s="61">
        <f>SUM(I11:I18)</f>
        <v>0</v>
      </c>
      <c r="J7" s="61">
        <f>SUM(J11:J18)</f>
        <v>194000</v>
      </c>
      <c r="K7" s="61">
        <f>SUM(K11:K18)</f>
        <v>75526</v>
      </c>
      <c r="L7" s="61">
        <f>SUM(L11:L18)</f>
        <v>0</v>
      </c>
      <c r="M7" s="62">
        <f>SUM(M11:M18)</f>
        <v>0</v>
      </c>
      <c r="N7" s="63">
        <f>SUM(N11:N18)</f>
        <v>269526</v>
      </c>
      <c r="O7" s="64">
        <f>SUM(O11:O18)</f>
        <v>0</v>
      </c>
      <c r="P7" s="12"/>
      <c r="R7" s="13"/>
    </row>
    <row r="8" spans="1:19" ht="36" customHeight="1" thickTop="1" thickBot="1">
      <c r="A8" s="105"/>
      <c r="B8" s="106" t="s">
        <v>11</v>
      </c>
      <c r="C8" s="106" t="s">
        <v>23</v>
      </c>
      <c r="D8" s="107" t="s">
        <v>16</v>
      </c>
      <c r="E8" s="106" t="s">
        <v>34</v>
      </c>
      <c r="F8" s="109" t="s">
        <v>35</v>
      </c>
      <c r="G8" s="95" t="s">
        <v>13</v>
      </c>
      <c r="H8" s="97" t="s">
        <v>14</v>
      </c>
      <c r="I8" s="98" t="s">
        <v>15</v>
      </c>
      <c r="J8" s="99" t="s">
        <v>17</v>
      </c>
      <c r="K8" s="99" t="s">
        <v>18</v>
      </c>
      <c r="L8" s="116" t="s">
        <v>19</v>
      </c>
      <c r="M8" s="117"/>
      <c r="N8" s="114" t="s">
        <v>21</v>
      </c>
      <c r="O8" s="118" t="s">
        <v>22</v>
      </c>
      <c r="P8" s="89" t="s">
        <v>36</v>
      </c>
      <c r="Q8" s="2"/>
      <c r="R8" s="89" t="s">
        <v>70</v>
      </c>
    </row>
    <row r="9" spans="1:19" ht="36" customHeight="1" thickTop="1" thickBot="1">
      <c r="A9" s="105"/>
      <c r="B9" s="106" t="s">
        <v>32</v>
      </c>
      <c r="C9" s="106"/>
      <c r="D9" s="108"/>
      <c r="E9" s="106"/>
      <c r="F9" s="109"/>
      <c r="G9" s="96"/>
      <c r="H9" s="97" t="s">
        <v>4</v>
      </c>
      <c r="I9" s="98" t="s">
        <v>4</v>
      </c>
      <c r="J9" s="98"/>
      <c r="K9" s="98" t="s">
        <v>3</v>
      </c>
      <c r="L9" s="110" t="s">
        <v>20</v>
      </c>
      <c r="M9" s="112" t="s">
        <v>24</v>
      </c>
      <c r="N9" s="114"/>
      <c r="O9" s="118"/>
      <c r="P9" s="90"/>
      <c r="Q9" s="2"/>
      <c r="R9" s="90"/>
    </row>
    <row r="10" spans="1:19" ht="37.5" customHeight="1" thickTop="1" thickBot="1">
      <c r="A10" s="105"/>
      <c r="B10" s="106"/>
      <c r="C10" s="106"/>
      <c r="D10" s="108"/>
      <c r="E10" s="106"/>
      <c r="F10" s="109"/>
      <c r="G10" s="65" t="s">
        <v>0</v>
      </c>
      <c r="H10" s="97"/>
      <c r="I10" s="98"/>
      <c r="J10" s="98"/>
      <c r="K10" s="98"/>
      <c r="L10" s="111"/>
      <c r="M10" s="113"/>
      <c r="N10" s="114"/>
      <c r="O10" s="118"/>
      <c r="P10" s="91"/>
      <c r="Q10" s="2"/>
      <c r="R10" s="91"/>
    </row>
    <row r="11" spans="1:19" ht="30" customHeight="1" thickTop="1">
      <c r="A11" s="20">
        <v>1</v>
      </c>
      <c r="B11" s="34">
        <v>41903</v>
      </c>
      <c r="C11" s="22" t="s">
        <v>52</v>
      </c>
      <c r="D11" s="66" t="s">
        <v>53</v>
      </c>
      <c r="E11" s="66" t="s">
        <v>41</v>
      </c>
      <c r="F11" s="67" t="s">
        <v>42</v>
      </c>
      <c r="G11" s="68"/>
      <c r="H11" s="69">
        <f>IF($D$3="si",($G$5/$G$6*G11),IF($D$3="no",G11*$G$4,0))</f>
        <v>0</v>
      </c>
      <c r="I11" s="23"/>
      <c r="J11" s="24">
        <v>35000</v>
      </c>
      <c r="K11" s="70"/>
      <c r="L11" s="70"/>
      <c r="M11" s="83"/>
      <c r="N11" s="82">
        <f>SUM(H11:M11)</f>
        <v>35000</v>
      </c>
      <c r="O11" s="28"/>
      <c r="P11" s="71">
        <v>17.37</v>
      </c>
      <c r="Q11" s="2"/>
      <c r="R11" s="71">
        <v>13.54</v>
      </c>
    </row>
    <row r="12" spans="1:19" ht="30" customHeight="1">
      <c r="A12" s="29">
        <v>2</v>
      </c>
      <c r="B12" s="34">
        <v>41916</v>
      </c>
      <c r="C12" s="22" t="s">
        <v>52</v>
      </c>
      <c r="D12" s="66" t="s">
        <v>53</v>
      </c>
      <c r="E12" s="66" t="s">
        <v>41</v>
      </c>
      <c r="F12" s="67" t="s">
        <v>42</v>
      </c>
      <c r="G12" s="72"/>
      <c r="H12" s="69">
        <f>IF($D$3="si",($G$5/$G$6*G12),IF($D$3="no",G12*$G$4,0))</f>
        <v>0</v>
      </c>
      <c r="I12" s="23"/>
      <c r="J12" s="24">
        <v>60000</v>
      </c>
      <c r="K12" s="70"/>
      <c r="L12" s="26"/>
      <c r="M12" s="83"/>
      <c r="N12" s="82">
        <f>SUM(H12:M12)</f>
        <v>60000</v>
      </c>
      <c r="O12" s="30"/>
      <c r="P12" s="71">
        <v>29.29</v>
      </c>
      <c r="Q12" s="2"/>
      <c r="R12" s="71">
        <v>23.24</v>
      </c>
    </row>
    <row r="13" spans="1:19" ht="30" customHeight="1">
      <c r="A13" s="29">
        <v>3</v>
      </c>
      <c r="B13" s="21">
        <v>41934</v>
      </c>
      <c r="C13" s="22" t="s">
        <v>63</v>
      </c>
      <c r="D13" s="66" t="s">
        <v>53</v>
      </c>
      <c r="E13" s="66" t="s">
        <v>41</v>
      </c>
      <c r="F13" s="67" t="s">
        <v>42</v>
      </c>
      <c r="G13" s="72"/>
      <c r="H13" s="69">
        <f t="shared" ref="H13:H18" si="0">IF($D$3="si",($G$5/$G$6*G13),IF($D$3="no",G13*$G$4,0))</f>
        <v>0</v>
      </c>
      <c r="I13" s="23"/>
      <c r="J13" s="24">
        <v>45000</v>
      </c>
      <c r="K13" s="70"/>
      <c r="L13" s="26"/>
      <c r="M13" s="83"/>
      <c r="N13" s="82">
        <f t="shared" ref="N13:N18" si="1">SUM(H13:M13)</f>
        <v>45000</v>
      </c>
      <c r="O13" s="30"/>
      <c r="P13" s="73">
        <v>21.55</v>
      </c>
      <c r="Q13" s="2"/>
      <c r="R13" s="73">
        <v>16.87</v>
      </c>
    </row>
    <row r="14" spans="1:19">
      <c r="A14" s="29">
        <v>4</v>
      </c>
      <c r="B14" s="21">
        <v>41940</v>
      </c>
      <c r="C14" s="22" t="s">
        <v>65</v>
      </c>
      <c r="D14" s="84" t="s">
        <v>53</v>
      </c>
      <c r="E14" s="66" t="s">
        <v>41</v>
      </c>
      <c r="F14" s="67" t="s">
        <v>42</v>
      </c>
      <c r="G14" s="72"/>
      <c r="H14" s="69">
        <f t="shared" si="0"/>
        <v>0</v>
      </c>
      <c r="I14" s="23"/>
      <c r="J14" s="24">
        <v>54000</v>
      </c>
      <c r="K14" s="70"/>
      <c r="L14" s="26"/>
      <c r="M14" s="83"/>
      <c r="N14" s="82">
        <f t="shared" si="1"/>
        <v>54000</v>
      </c>
      <c r="O14" s="30"/>
      <c r="P14" s="74">
        <v>25.75</v>
      </c>
      <c r="Q14" s="2"/>
      <c r="R14" s="74">
        <v>20.28</v>
      </c>
    </row>
    <row r="15" spans="1:19" ht="37.5">
      <c r="A15" s="29">
        <v>5</v>
      </c>
      <c r="B15" s="21">
        <v>41929</v>
      </c>
      <c r="C15" s="2" t="s">
        <v>69</v>
      </c>
      <c r="D15" s="86" t="s">
        <v>68</v>
      </c>
      <c r="E15" s="66" t="s">
        <v>41</v>
      </c>
      <c r="F15" s="67" t="s">
        <v>42</v>
      </c>
      <c r="G15" s="72"/>
      <c r="H15" s="69">
        <f t="shared" si="0"/>
        <v>0</v>
      </c>
      <c r="I15" s="23"/>
      <c r="J15" s="24"/>
      <c r="K15" s="70">
        <v>75526</v>
      </c>
      <c r="L15" s="26"/>
      <c r="M15" s="83"/>
      <c r="N15" s="82">
        <f t="shared" si="1"/>
        <v>75526</v>
      </c>
      <c r="O15" s="30"/>
      <c r="P15" s="75">
        <v>36.35</v>
      </c>
      <c r="Q15" s="2"/>
      <c r="R15" s="75">
        <v>28.39</v>
      </c>
    </row>
    <row r="16" spans="1:19" ht="30" customHeight="1">
      <c r="A16" s="29">
        <v>6</v>
      </c>
      <c r="B16" s="21"/>
      <c r="C16" s="22"/>
      <c r="D16" s="66"/>
      <c r="E16" s="66"/>
      <c r="F16" s="67"/>
      <c r="G16" s="72"/>
      <c r="H16" s="69">
        <f t="shared" si="0"/>
        <v>0</v>
      </c>
      <c r="I16" s="23"/>
      <c r="J16" s="24"/>
      <c r="K16" s="70"/>
      <c r="L16" s="26"/>
      <c r="M16" s="83"/>
      <c r="N16" s="82">
        <f t="shared" si="1"/>
        <v>0</v>
      </c>
      <c r="O16" s="30"/>
      <c r="P16" s="74"/>
      <c r="Q16" s="2"/>
      <c r="R16" s="74"/>
    </row>
    <row r="17" spans="1:18" ht="30" customHeight="1">
      <c r="A17" s="29">
        <v>7</v>
      </c>
      <c r="B17" s="21"/>
      <c r="C17" s="22"/>
      <c r="D17" s="66"/>
      <c r="E17" s="66"/>
      <c r="F17" s="67"/>
      <c r="G17" s="72"/>
      <c r="H17" s="69">
        <f t="shared" si="0"/>
        <v>0</v>
      </c>
      <c r="I17" s="23"/>
      <c r="J17" s="24"/>
      <c r="K17" s="70"/>
      <c r="L17" s="26"/>
      <c r="M17" s="83"/>
      <c r="N17" s="82">
        <f t="shared" si="1"/>
        <v>0</v>
      </c>
      <c r="O17" s="30"/>
      <c r="P17" s="74"/>
      <c r="Q17" s="2"/>
      <c r="R17" s="74"/>
    </row>
    <row r="18" spans="1:18" ht="30" customHeight="1">
      <c r="A18" s="29">
        <v>8</v>
      </c>
      <c r="B18" s="21"/>
      <c r="C18" s="22"/>
      <c r="D18" s="66"/>
      <c r="E18" s="66"/>
      <c r="F18" s="67"/>
      <c r="G18" s="72"/>
      <c r="H18" s="69">
        <f t="shared" si="0"/>
        <v>0</v>
      </c>
      <c r="I18" s="23"/>
      <c r="J18" s="24"/>
      <c r="K18" s="70"/>
      <c r="L18" s="26"/>
      <c r="M18" s="83"/>
      <c r="N18" s="82">
        <f t="shared" si="1"/>
        <v>0</v>
      </c>
      <c r="O18" s="30"/>
      <c r="P18" s="74"/>
      <c r="Q18" s="2"/>
      <c r="R18" s="74"/>
    </row>
    <row r="19" spans="1:18">
      <c r="A19" s="40"/>
      <c r="B19" s="41"/>
      <c r="C19" s="41"/>
      <c r="D19" s="41"/>
      <c r="E19" s="41"/>
      <c r="F19" s="41"/>
      <c r="G19" s="41"/>
      <c r="H19" s="41"/>
      <c r="I19" s="41"/>
      <c r="J19" s="41"/>
      <c r="K19" s="41"/>
      <c r="L19" s="41"/>
      <c r="M19" s="41"/>
      <c r="N19" s="41"/>
      <c r="O19" s="41"/>
      <c r="P19" s="41"/>
      <c r="R19" s="77"/>
    </row>
    <row r="20" spans="1:18">
      <c r="A20" s="43"/>
      <c r="B20" s="44"/>
      <c r="C20" s="45"/>
      <c r="D20" s="46"/>
      <c r="E20" s="46"/>
      <c r="F20" s="47"/>
      <c r="G20" s="48"/>
      <c r="H20" s="49"/>
      <c r="I20" s="50"/>
      <c r="J20" s="50"/>
      <c r="K20" s="50"/>
      <c r="L20" s="50"/>
      <c r="M20" s="50"/>
      <c r="N20" s="51"/>
      <c r="O20" s="52"/>
      <c r="P20" s="76"/>
      <c r="R20" s="77"/>
    </row>
    <row r="21" spans="1:18">
      <c r="A21" s="40"/>
      <c r="B21" s="42" t="s">
        <v>5</v>
      </c>
      <c r="C21" s="42"/>
      <c r="D21" s="42"/>
      <c r="E21" s="41"/>
      <c r="F21" s="41"/>
      <c r="G21" s="42" t="s">
        <v>7</v>
      </c>
      <c r="H21" s="42"/>
      <c r="I21" s="42"/>
      <c r="J21" s="41"/>
      <c r="K21" s="41"/>
      <c r="L21" s="42" t="s">
        <v>6</v>
      </c>
      <c r="M21" s="42"/>
      <c r="N21" s="42"/>
      <c r="O21" s="41"/>
      <c r="P21" s="76"/>
      <c r="R21" s="77"/>
    </row>
    <row r="22" spans="1:18">
      <c r="A22" s="40"/>
      <c r="B22" s="41"/>
      <c r="C22" s="41"/>
      <c r="D22" s="41"/>
      <c r="E22" s="41"/>
      <c r="F22" s="41"/>
      <c r="G22" s="41"/>
      <c r="H22" s="41"/>
      <c r="I22" s="41"/>
      <c r="J22" s="41"/>
      <c r="K22" s="41"/>
      <c r="L22" s="41"/>
      <c r="M22" s="41"/>
      <c r="N22" s="41"/>
      <c r="O22" s="41"/>
      <c r="P22" s="76"/>
    </row>
    <row r="23" spans="1:18">
      <c r="A23" s="40"/>
      <c r="B23" s="41"/>
      <c r="C23" s="41"/>
      <c r="D23" s="41"/>
      <c r="E23" s="41"/>
      <c r="F23" s="41"/>
      <c r="G23" s="41"/>
      <c r="H23" s="41"/>
      <c r="I23" s="41"/>
      <c r="J23" s="41"/>
      <c r="K23" s="41"/>
      <c r="L23" s="41"/>
      <c r="M23" s="41"/>
      <c r="N23" s="41"/>
      <c r="O23" s="41"/>
      <c r="P23" s="41"/>
    </row>
  </sheetData>
  <mergeCells count="27">
    <mergeCell ref="R8:R10"/>
    <mergeCell ref="P8:P10"/>
    <mergeCell ref="L9:L10"/>
    <mergeCell ref="M9:M10"/>
    <mergeCell ref="N8:N10"/>
    <mergeCell ref="N5:O5"/>
    <mergeCell ref="L8:M8"/>
    <mergeCell ref="O8:O10"/>
    <mergeCell ref="A7:C7"/>
    <mergeCell ref="D7:F7"/>
    <mergeCell ref="A8:A10"/>
    <mergeCell ref="B8:B10"/>
    <mergeCell ref="C8:C10"/>
    <mergeCell ref="D8:D10"/>
    <mergeCell ref="E8:E10"/>
    <mergeCell ref="F8:F10"/>
    <mergeCell ref="G8:G9"/>
    <mergeCell ref="H8:H10"/>
    <mergeCell ref="I8:I10"/>
    <mergeCell ref="J8:J10"/>
    <mergeCell ref="K8:K10"/>
    <mergeCell ref="B1:C1"/>
    <mergeCell ref="D1:E1"/>
    <mergeCell ref="B2:C2"/>
    <mergeCell ref="D2:E2"/>
    <mergeCell ref="B3:C3"/>
    <mergeCell ref="D3:E3"/>
  </mergeCells>
  <conditionalFormatting sqref="M1">
    <cfRule type="cellIs" dxfId="0" priority="1" operator="notEqual">
      <formula>0</formula>
    </cfRule>
  </conditionalFormatting>
  <dataValidations count="11">
    <dataValidation type="textLength" operator="greaterThan" allowBlank="1" sqref="C20">
      <formula1>1</formula1>
      <formula2>0</formula2>
    </dataValidation>
    <dataValidation type="date" operator="greaterThanOrEqual" showErrorMessage="1" errorTitle="Data" error="Inserire una data superiore al 1/11/2000" sqref="B20">
      <formula1>36831</formula1>
      <formula2>0</formula2>
    </dataValidation>
    <dataValidation type="textLength" operator="greaterThan" sqref="F20">
      <formula1>1</formula1>
      <formula2>0</formula2>
    </dataValidation>
    <dataValidation type="textLength" operator="greaterThan" allowBlank="1" showErrorMessage="1" sqref="D20:E20 E11:E17">
      <formula1>1</formula1>
      <formula2>0</formula2>
    </dataValidation>
    <dataValidation type="whole" operator="greaterThanOrEqual" allowBlank="1" showErrorMessage="1" errorTitle="Valore" error="Inserire un numero maggiore o uguale a 0 (zero)!" sqref="N20 N11:N18">
      <formula1>0</formula1>
      <formula2>0</formula2>
    </dataValidation>
    <dataValidation type="decimal" operator="greaterThanOrEqual" allowBlank="1" showErrorMessage="1" errorTitle="Valore" error="Inserire un numero maggiore o uguale a 0 (zero)!" sqref="H20:M20 H11:I11 J11:M12 I17:I18 J13:L18 H12:H18 M18">
      <formula1>0</formula1>
      <formula2>0</formula2>
    </dataValidation>
    <dataValidation type="list" allowBlank="1" showInputMessage="1" showErrorMessage="1" sqref="D3:E3">
      <formula1>$R$1:$R$2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type="textLength" operator="greaterThan" allowBlank="1" showInputMessage="1" showErrorMessage="1" errorTitle="Mese" error="Inserire Mese - Anno !" promptTitle="Mese" prompt="Inserire il mese. es. Novembre - 2000" sqref="F1">
      <formula1>1</formula1>
      <formula2>0</formula2>
    </dataValidation>
    <dataValidation allowBlank="1" promptTitle="Km percorsi" prompt="Inserire i km percorsi." sqref="G10">
      <formula1>0</formula1>
      <formula2>0</formula2>
    </dataValidation>
  </dataValidations>
  <pageMargins left="0.70866141732283472" right="0.70866141732283472" top="1.72" bottom="0.74803149606299213" header="0.31496062992125984" footer="0.31496062992125984"/>
  <pageSetup scale="28"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Expense Value MXP</vt:lpstr>
      <vt:lpstr>Expense Value USD</vt:lpstr>
      <vt:lpstr>Expense Value COP</vt:lpstr>
      <vt:lpstr>'Expense Value MXP'!Print_Area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Simonetta</cp:lastModifiedBy>
  <cp:revision>1</cp:revision>
  <cp:lastPrinted>2014-10-30T09:23:32Z</cp:lastPrinted>
  <dcterms:created xsi:type="dcterms:W3CDTF">2007-03-06T14:42:56Z</dcterms:created>
  <dcterms:modified xsi:type="dcterms:W3CDTF">2014-10-30T09:39:15Z</dcterms:modified>
</cp:coreProperties>
</file>