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8130" tabRatio="433"/>
  </bookViews>
  <sheets>
    <sheet name="Expense Sing Dollar" sheetId="1" r:id="rId1"/>
    <sheet name="Expense Japanese Yen" sheetId="2" r:id="rId2"/>
  </sheets>
  <definedNames>
    <definedName name="_xlnm.Print_Area" localSheetId="0">'Expense Sing Dollar'!$A$1:$S$24</definedName>
    <definedName name="_xlnm.Print_Titles" localSheetId="0">'Expense Sing Dollar'!$7:$10</definedName>
  </definedNames>
  <calcPr calcId="145621"/>
</workbook>
</file>

<file path=xl/calcChain.xml><?xml version="1.0" encoding="utf-8"?>
<calcChain xmlns="http://schemas.openxmlformats.org/spreadsheetml/2006/main">
  <c r="S3" i="2" l="1"/>
  <c r="S1" i="2"/>
  <c r="S5" i="2" s="1"/>
  <c r="R3" i="2"/>
  <c r="R1" i="2"/>
  <c r="R5" i="2" s="1"/>
  <c r="Q1" i="1"/>
  <c r="Q3" i="1" s="1"/>
  <c r="Q5" i="1" s="1"/>
  <c r="H12" i="1" l="1"/>
  <c r="H11" i="1"/>
  <c r="N11" i="1" s="1"/>
  <c r="O7" i="1" l="1"/>
  <c r="H32" i="2" l="1"/>
  <c r="N32" i="2" s="1"/>
  <c r="H31" i="2"/>
  <c r="N31" i="2" s="1"/>
  <c r="H30" i="2"/>
  <c r="N30" i="2" s="1"/>
  <c r="H29" i="2"/>
  <c r="N29" i="2" s="1"/>
  <c r="H28" i="2"/>
  <c r="N28" i="2" s="1"/>
  <c r="H27" i="2"/>
  <c r="N27" i="2" s="1"/>
  <c r="H26" i="2"/>
  <c r="N26" i="2" s="1"/>
  <c r="H25" i="2"/>
  <c r="N25" i="2" s="1"/>
  <c r="H24" i="2"/>
  <c r="N24" i="2" s="1"/>
  <c r="H23" i="2"/>
  <c r="N23" i="2" s="1"/>
  <c r="H22" i="2"/>
  <c r="N22" i="2" s="1"/>
  <c r="H21" i="2"/>
  <c r="N21" i="2" s="1"/>
  <c r="H20" i="2"/>
  <c r="N20" i="2" s="1"/>
  <c r="H19" i="2"/>
  <c r="N19" i="2" s="1"/>
  <c r="H18" i="2"/>
  <c r="N18" i="2" s="1"/>
  <c r="H17" i="2"/>
  <c r="N17" i="2" s="1"/>
  <c r="H16" i="2"/>
  <c r="N16" i="2" s="1"/>
  <c r="H15" i="2"/>
  <c r="N15" i="2" s="1"/>
  <c r="H14" i="2"/>
  <c r="N14" i="2" s="1"/>
  <c r="H13" i="2"/>
  <c r="N13" i="2" s="1"/>
  <c r="H12" i="2"/>
  <c r="N12" i="2" s="1"/>
  <c r="H11" i="2"/>
  <c r="N11" i="2" s="1"/>
  <c r="O7" i="2"/>
  <c r="P3" i="2" s="1"/>
  <c r="M7" i="2"/>
  <c r="L7" i="2"/>
  <c r="K7" i="2"/>
  <c r="J7" i="2"/>
  <c r="I7" i="2"/>
  <c r="G7" i="2"/>
  <c r="H7" i="2" l="1"/>
  <c r="P1" i="2" s="1"/>
  <c r="P5" i="2" s="1"/>
  <c r="N7" i="2"/>
  <c r="M1" i="2" l="1"/>
  <c r="H18" i="1" l="1"/>
  <c r="H17" i="1"/>
  <c r="H16" i="1"/>
  <c r="N16" i="1" s="1"/>
  <c r="H15" i="1"/>
  <c r="N15" i="1" s="1"/>
  <c r="H14" i="1"/>
  <c r="H13" i="1"/>
  <c r="N13" i="1" s="1"/>
  <c r="P3" i="1"/>
  <c r="G7" i="1"/>
  <c r="I7" i="1"/>
  <c r="M7" i="1"/>
  <c r="L7" i="1"/>
  <c r="K7" i="1"/>
  <c r="J7" i="1"/>
  <c r="H7" i="1" l="1"/>
  <c r="P1" i="1" s="1"/>
  <c r="P5" i="1" s="1"/>
  <c r="N12" i="1"/>
  <c r="N18" i="1"/>
  <c r="N17" i="1"/>
  <c r="N14" i="1"/>
  <c r="N7" i="1" l="1"/>
  <c r="M1" i="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<sst xmlns="http://schemas.openxmlformats.org/spreadsheetml/2006/main" count="154" uniqueCount="63">
  <si>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</si>
  <si>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</si>
  <si>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</si>
  <si>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</si>
  <si>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</si>
  <si>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</si>
  <si>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</si>
  <si>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</si>
  <si>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</si>
  <si>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</si>
  <si>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</si>
  <si>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</si>
  <si>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</si>
  <si>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</si>
  <si>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</si>
  <si>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</si>
  <si>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</si>
  <si>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</si>
  <si>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</si>
  <si>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</si>
  <si>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</si>
  <si>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</si>
  <si>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</si>
  <si>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</si>
  <si>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</si>
  <si>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</si>
  <si>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</si>
  <si>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</si>
  <si>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</si>
  <si>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</si>
  <si>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</si>
  <si>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</si>
  <si>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</si>
  <si>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</si>
  <si>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</si>
  <si>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</si>
  <si>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</si>
  <si>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</si>
  <si>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</si>
  <si>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</si>
  <si>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</si>
  <si>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(value SGD )</t>
  </si>
  <si>
    <t>City
(City where the expense has been done)</t>
  </si>
  <si>
    <t>GSD Value</t>
  </si>
  <si>
    <t>Fuel cost (company car)</t>
  </si>
  <si>
    <t>Car waste (company car)</t>
  </si>
  <si>
    <t>Daniel Maglietta</t>
  </si>
  <si>
    <t>taxi</t>
  </si>
  <si>
    <t>Seecat</t>
  </si>
  <si>
    <t>Hotel extras</t>
  </si>
  <si>
    <t>Japan</t>
  </si>
  <si>
    <t>Lunch</t>
  </si>
  <si>
    <t>refreshment</t>
  </si>
  <si>
    <t>metro</t>
  </si>
  <si>
    <t>Dinner</t>
  </si>
  <si>
    <t>Laos Project</t>
  </si>
  <si>
    <t>Lunch with partner</t>
  </si>
  <si>
    <t>Taxi</t>
  </si>
  <si>
    <t>10_01</t>
  </si>
  <si>
    <t>EURO Value</t>
  </si>
  <si>
    <r>
      <t xml:space="preserve">Taxi </t>
    </r>
    <r>
      <rPr>
        <b/>
        <sz val="14"/>
        <color rgb="FFFF0000"/>
        <rFont val="Gulim"/>
        <family val="2"/>
      </rPr>
      <t>(manca giustificativo)</t>
    </r>
  </si>
  <si>
    <t>10_02</t>
  </si>
  <si>
    <t>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</si>
</sst>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$-4809]#,##0.00"/>
  </numFmts>
  <fonts count="13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2" fontId="1" fillId="0" borderId="0" xfId="0" applyNumberFormat="1" applyFont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173" fontId="2" fillId="0" borderId="0" xfId="0" applyNumberFormat="1" applyFont="1" applyAlignment="1" applyProtection="1">
      <alignment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169" fontId="1" fillId="11" borderId="14" xfId="0" applyNumberFormat="1" applyFont="1" applyFill="1" applyBorder="1" applyAlignment="1" applyProtection="1">
      <alignment horizontal="center" vertical="center"/>
    </xf>
    <xf numFmtId="170" fontId="1" fillId="9" borderId="19" xfId="0" applyNumberFormat="1" applyFont="1" applyFill="1" applyBorder="1" applyAlignment="1" applyProtection="1">
      <alignment horizontal="center" vertical="center"/>
      <protection locked="0"/>
    </xf>
    <xf numFmtId="49" fontId="1" fillId="9" borderId="15" xfId="0" applyNumberFormat="1" applyFont="1" applyFill="1" applyBorder="1" applyAlignment="1" applyProtection="1">
      <alignment horizontal="left" vertical="center"/>
      <protection locked="0"/>
    </xf>
    <xf numFmtId="49" fontId="1" fillId="9" borderId="16" xfId="0" applyNumberFormat="1" applyFont="1" applyFill="1" applyBorder="1" applyAlignment="1" applyProtection="1">
      <alignment horizontal="left" vertical="center"/>
      <protection locked="0"/>
    </xf>
    <xf numFmtId="0" fontId="1" fillId="9" borderId="56" xfId="0" applyFont="1" applyFill="1" applyBorder="1" applyAlignment="1" applyProtection="1">
      <alignment vertical="center"/>
      <protection locked="0"/>
    </xf>
    <xf numFmtId="171" fontId="1" fillId="9" borderId="53" xfId="0" applyNumberFormat="1" applyFont="1" applyFill="1" applyBorder="1" applyAlignment="1" applyProtection="1">
      <alignment horizontal="right" vertical="center"/>
    </xf>
    <xf numFmtId="171" fontId="1" fillId="9" borderId="17" xfId="0" applyNumberFormat="1" applyFont="1" applyFill="1" applyBorder="1" applyAlignment="1" applyProtection="1">
      <alignment horizontal="right" vertical="center"/>
    </xf>
    <xf numFmtId="171" fontId="1" fillId="9" borderId="17" xfId="0" applyNumberFormat="1" applyFont="1" applyFill="1" applyBorder="1" applyAlignment="1" applyProtection="1">
      <alignment horizontal="right" vertical="center"/>
      <protection locked="0"/>
    </xf>
    <xf numFmtId="171" fontId="1" fillId="9" borderId="15" xfId="0" applyNumberFormat="1" applyFont="1" applyFill="1" applyBorder="1" applyAlignment="1" applyProtection="1">
      <alignment horizontal="right" vertical="center"/>
      <protection locked="0"/>
    </xf>
    <xf numFmtId="171" fontId="1" fillId="9" borderId="20" xfId="0" applyNumberFormat="1" applyFont="1" applyFill="1" applyBorder="1" applyAlignment="1" applyProtection="1">
      <alignment horizontal="right" vertical="center"/>
      <protection locked="0"/>
    </xf>
    <xf numFmtId="164" fontId="1" fillId="12" borderId="22" xfId="1" applyFont="1" applyFill="1" applyBorder="1" applyAlignment="1" applyProtection="1">
      <alignment horizontal="right" vertical="center"/>
    </xf>
    <xf numFmtId="4" fontId="1" fillId="13" borderId="23" xfId="0" applyNumberFormat="1" applyFont="1" applyFill="1" applyBorder="1" applyAlignment="1" applyProtection="1">
      <alignment vertical="center"/>
      <protection locked="0"/>
    </xf>
    <xf numFmtId="0" fontId="2" fillId="9" borderId="77" xfId="0" applyFont="1" applyFill="1" applyBorder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F6" sqref="F6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44.25" customHeight="1" x14ac:dyDescent="0.2">
      <c r="A1" s="4"/>
      <c r="B1" s="124" t="s">
        <v>32</v>
      </c>
      <c r="C1" s="124"/>
      <c r="D1" s="124"/>
      <c r="E1" s="125" t="s">
        <v>46</v>
      </c>
      <c r="F1" s="125"/>
      <c r="G1" s="46">
        <v>41913</v>
      </c>
      <c r="H1" s="45" t="s">
        <v>58</v>
      </c>
      <c r="L1" s="8" t="s">
        <v>2</v>
      </c>
      <c r="M1" s="3">
        <f>+P1-N7</f>
        <v>0</v>
      </c>
      <c r="N1" s="5" t="s">
        <v>22</v>
      </c>
      <c r="O1" s="6"/>
      <c r="P1" s="7">
        <f>SUM(H7:M7)</f>
        <v>317.94</v>
      </c>
      <c r="Q1" s="105">
        <f>SUM(P11:P18)</f>
        <v>202.54</v>
      </c>
    </row>
    <row r="2" spans="1:19" s="8" customFormat="1" ht="35.25" customHeight="1" x14ac:dyDescent="0.2">
      <c r="A2" s="4"/>
      <c r="B2" s="126" t="s">
        <v>8</v>
      </c>
      <c r="C2" s="126"/>
      <c r="D2" s="126"/>
      <c r="E2" s="125"/>
      <c r="F2" s="125"/>
      <c r="G2" s="9"/>
      <c r="H2" s="9"/>
      <c r="N2" s="10" t="s">
        <v>30</v>
      </c>
      <c r="O2" s="11"/>
      <c r="P2" s="12"/>
      <c r="Q2" s="105"/>
    </row>
    <row r="3" spans="1:19" s="8" customFormat="1" ht="35.25" customHeight="1" x14ac:dyDescent="0.2">
      <c r="A3" s="4"/>
      <c r="B3" s="126" t="s">
        <v>9</v>
      </c>
      <c r="C3" s="126"/>
      <c r="D3" s="126"/>
      <c r="E3" s="125" t="s">
        <v>1</v>
      </c>
      <c r="F3" s="125"/>
      <c r="N3" s="10" t="s">
        <v>29</v>
      </c>
      <c r="O3" s="11"/>
      <c r="P3" s="12">
        <f>+O7</f>
        <v>317.94</v>
      </c>
      <c r="Q3" s="106">
        <f>Q1</f>
        <v>202.54</v>
      </c>
      <c r="R3" s="14"/>
    </row>
    <row r="4" spans="1:19" s="8" customFormat="1" ht="35.25" customHeight="1" thickBot="1" x14ac:dyDescent="0.25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06"/>
      <c r="R4" s="14"/>
    </row>
    <row r="5" spans="1:19" s="8" customFormat="1" ht="46.5" customHeight="1" thickTop="1" thickBot="1" x14ac:dyDescent="0.25">
      <c r="A5" s="4"/>
      <c r="B5" s="19" t="s">
        <v>10</v>
      </c>
      <c r="C5" s="54"/>
      <c r="D5" s="20"/>
      <c r="E5" s="51">
        <v>2</v>
      </c>
      <c r="F5" s="14"/>
      <c r="G5" s="76" t="s">
        <v>44</v>
      </c>
      <c r="H5" s="21">
        <v>1.1100000000000001</v>
      </c>
      <c r="N5" s="129" t="s">
        <v>31</v>
      </c>
      <c r="O5" s="129"/>
      <c r="P5" s="22">
        <f>P1-P2-P3</f>
        <v>0</v>
      </c>
      <c r="Q5" s="106">
        <f>Q1-Q3</f>
        <v>0</v>
      </c>
      <c r="R5" s="14"/>
    </row>
    <row r="6" spans="1:19" s="8" customFormat="1" ht="43.5" customHeight="1" thickTop="1" thickBot="1" x14ac:dyDescent="0.25">
      <c r="A6" s="4"/>
      <c r="B6" s="23" t="s">
        <v>41</v>
      </c>
      <c r="C6" s="23"/>
      <c r="D6" s="23"/>
      <c r="E6" s="14"/>
      <c r="F6" s="14"/>
      <c r="G6" s="76" t="s">
        <v>45</v>
      </c>
      <c r="H6" s="24">
        <v>11.11</v>
      </c>
      <c r="R6" s="13"/>
      <c r="S6" s="14"/>
    </row>
    <row r="7" spans="1:19" s="8" customFormat="1" ht="27" customHeight="1" thickBot="1" x14ac:dyDescent="0.25">
      <c r="A7" s="47"/>
      <c r="B7" s="48"/>
      <c r="C7" s="48"/>
      <c r="D7" s="49" t="s">
        <v>38</v>
      </c>
      <c r="E7" s="132" t="s">
        <v>12</v>
      </c>
      <c r="F7" s="133"/>
      <c r="G7" s="25">
        <f t="shared" ref="G7:O7" si="0">SUM(G11:G18)</f>
        <v>0</v>
      </c>
      <c r="H7" s="25">
        <f t="shared" si="0"/>
        <v>0</v>
      </c>
      <c r="I7" s="56">
        <f t="shared" si="0"/>
        <v>0</v>
      </c>
      <c r="J7" s="60">
        <f t="shared" si="0"/>
        <v>115.5</v>
      </c>
      <c r="K7" s="57">
        <f t="shared" si="0"/>
        <v>0</v>
      </c>
      <c r="L7" s="57">
        <f t="shared" si="0"/>
        <v>0</v>
      </c>
      <c r="M7" s="57">
        <f t="shared" si="0"/>
        <v>202.44</v>
      </c>
      <c r="N7" s="57">
        <f t="shared" si="0"/>
        <v>317.94</v>
      </c>
      <c r="O7" s="58">
        <f t="shared" si="0"/>
        <v>317.94</v>
      </c>
      <c r="P7" s="13"/>
    </row>
    <row r="8" spans="1:19" ht="36" customHeight="1" thickTop="1" thickBot="1" x14ac:dyDescent="0.25">
      <c r="A8" s="112"/>
      <c r="B8" s="55"/>
      <c r="C8" s="114" t="s">
        <v>24</v>
      </c>
      <c r="D8" s="117" t="s">
        <v>17</v>
      </c>
      <c r="E8" s="118" t="s">
        <v>13</v>
      </c>
      <c r="F8" s="119" t="s">
        <v>42</v>
      </c>
      <c r="G8" s="108" t="s">
        <v>14</v>
      </c>
      <c r="H8" s="109" t="s">
        <v>15</v>
      </c>
      <c r="I8" s="122" t="s">
        <v>16</v>
      </c>
      <c r="J8" s="122" t="s">
        <v>18</v>
      </c>
      <c r="K8" s="122" t="s">
        <v>19</v>
      </c>
      <c r="L8" s="130" t="s">
        <v>20</v>
      </c>
      <c r="M8" s="131"/>
      <c r="N8" s="134" t="s">
        <v>22</v>
      </c>
      <c r="O8" s="120" t="s">
        <v>23</v>
      </c>
      <c r="R8" s="2"/>
    </row>
    <row r="9" spans="1:19" ht="36" customHeight="1" thickTop="1" thickBot="1" x14ac:dyDescent="0.25">
      <c r="A9" s="113"/>
      <c r="B9" s="55" t="s">
        <v>11</v>
      </c>
      <c r="C9" s="115"/>
      <c r="D9" s="118"/>
      <c r="E9" s="118"/>
      <c r="F9" s="119"/>
      <c r="G9" s="108"/>
      <c r="H9" s="110"/>
      <c r="I9" s="123" t="s">
        <v>4</v>
      </c>
      <c r="J9" s="123"/>
      <c r="K9" s="123" t="s">
        <v>3</v>
      </c>
      <c r="L9" s="122" t="s">
        <v>21</v>
      </c>
      <c r="M9" s="127" t="s">
        <v>25</v>
      </c>
      <c r="N9" s="135"/>
      <c r="O9" s="121"/>
      <c r="P9" s="103" t="s">
        <v>59</v>
      </c>
      <c r="R9" s="2"/>
    </row>
    <row r="10" spans="1:19" ht="37.5" customHeight="1" thickTop="1" thickBot="1" x14ac:dyDescent="0.25">
      <c r="A10" s="113"/>
      <c r="B10" s="50"/>
      <c r="C10" s="116"/>
      <c r="D10" s="118"/>
      <c r="E10" s="118"/>
      <c r="F10" s="119"/>
      <c r="G10" s="26" t="s">
        <v>0</v>
      </c>
      <c r="H10" s="111"/>
      <c r="I10" s="123"/>
      <c r="J10" s="123"/>
      <c r="K10" s="123"/>
      <c r="L10" s="123"/>
      <c r="M10" s="128"/>
      <c r="N10" s="135"/>
      <c r="O10" s="121"/>
      <c r="R10" s="2"/>
    </row>
    <row r="11" spans="1:19" s="53" customFormat="1" ht="30" customHeight="1" thickTop="1" x14ac:dyDescent="0.2">
      <c r="A11" s="154">
        <v>1</v>
      </c>
      <c r="B11" s="155">
        <v>41939</v>
      </c>
      <c r="C11" s="156" t="s">
        <v>55</v>
      </c>
      <c r="D11" s="156" t="s">
        <v>56</v>
      </c>
      <c r="E11" s="157"/>
      <c r="F11" s="157"/>
      <c r="G11" s="158"/>
      <c r="H11" s="159">
        <f>IF($E$3="si",($H$5/$H$6*G11),IF($E$3="no",G11*$H$4,0))</f>
        <v>0</v>
      </c>
      <c r="I11" s="160"/>
      <c r="J11" s="160"/>
      <c r="K11" s="161"/>
      <c r="L11" s="162"/>
      <c r="M11" s="163">
        <v>202.44</v>
      </c>
      <c r="N11" s="164">
        <f t="shared" ref="N11:N18" si="1">SUM(H11:M11)</f>
        <v>202.44</v>
      </c>
      <c r="O11" s="165">
        <v>202.44</v>
      </c>
      <c r="P11" s="166">
        <v>128.85</v>
      </c>
    </row>
    <row r="12" spans="1:19" ht="30" customHeight="1" x14ac:dyDescent="0.2">
      <c r="A12" s="37">
        <v>2</v>
      </c>
      <c r="B12" s="42">
        <v>41930</v>
      </c>
      <c r="C12" s="29" t="s">
        <v>48</v>
      </c>
      <c r="D12" s="39" t="s">
        <v>57</v>
      </c>
      <c r="E12" s="59"/>
      <c r="F12" s="59"/>
      <c r="G12" s="73"/>
      <c r="H12" s="74">
        <f>IF($E$3="si",($H$5/$H$6*G12),IF($E$3="no",G12*$H$4,0))</f>
        <v>0</v>
      </c>
      <c r="I12" s="61"/>
      <c r="J12" s="61">
        <v>49.5</v>
      </c>
      <c r="K12" s="30"/>
      <c r="L12" s="31"/>
      <c r="M12" s="33"/>
      <c r="N12" s="35">
        <f t="shared" si="1"/>
        <v>49.5</v>
      </c>
      <c r="O12" s="38">
        <v>49.5</v>
      </c>
      <c r="P12" s="100">
        <v>31.38</v>
      </c>
      <c r="R12" s="2"/>
    </row>
    <row r="13" spans="1:19" ht="30" customHeight="1" x14ac:dyDescent="0.2">
      <c r="A13" s="37">
        <v>3</v>
      </c>
      <c r="B13" s="28">
        <v>41925</v>
      </c>
      <c r="C13" s="29" t="s">
        <v>48</v>
      </c>
      <c r="D13" s="29" t="s">
        <v>60</v>
      </c>
      <c r="E13" s="59"/>
      <c r="F13" s="59"/>
      <c r="G13" s="73"/>
      <c r="H13" s="74">
        <f t="shared" ref="H13:H18" si="2">IF($E$3="si",($H$5/$H$6*G13),IF($E$3="no",G13*$H$4,0))</f>
        <v>0</v>
      </c>
      <c r="I13" s="61"/>
      <c r="J13" s="61">
        <v>66</v>
      </c>
      <c r="K13" s="30"/>
      <c r="L13" s="31"/>
      <c r="M13" s="33"/>
      <c r="N13" s="35">
        <f t="shared" si="1"/>
        <v>66</v>
      </c>
      <c r="O13" s="38">
        <v>66</v>
      </c>
      <c r="P13" s="100">
        <v>42.31</v>
      </c>
      <c r="R13" s="2"/>
    </row>
    <row r="14" spans="1:19" ht="30" customHeight="1" x14ac:dyDescent="0.2">
      <c r="A14" s="37">
        <v>4</v>
      </c>
      <c r="B14" s="28"/>
      <c r="C14" s="29"/>
      <c r="D14" s="29"/>
      <c r="E14" s="59"/>
      <c r="F14" s="59"/>
      <c r="G14" s="73"/>
      <c r="H14" s="74">
        <f t="shared" si="2"/>
        <v>0</v>
      </c>
      <c r="I14" s="61"/>
      <c r="J14" s="61"/>
      <c r="K14" s="30"/>
      <c r="L14" s="31"/>
      <c r="M14" s="33"/>
      <c r="N14" s="35">
        <f t="shared" si="1"/>
        <v>0</v>
      </c>
      <c r="O14" s="38"/>
      <c r="P14" s="100"/>
      <c r="R14" s="2"/>
    </row>
    <row r="15" spans="1:19" ht="30" customHeight="1" x14ac:dyDescent="0.2">
      <c r="A15" s="37">
        <v>5</v>
      </c>
      <c r="B15" s="28"/>
      <c r="C15" s="29"/>
      <c r="D15" s="29"/>
      <c r="E15" s="59"/>
      <c r="F15" s="59"/>
      <c r="G15" s="73"/>
      <c r="H15" s="74">
        <f t="shared" si="2"/>
        <v>0</v>
      </c>
      <c r="I15" s="61"/>
      <c r="J15" s="61"/>
      <c r="K15" s="30"/>
      <c r="L15" s="31"/>
      <c r="M15" s="33"/>
      <c r="N15" s="35">
        <f t="shared" si="1"/>
        <v>0</v>
      </c>
      <c r="O15" s="38"/>
      <c r="P15" s="100"/>
      <c r="R15" s="2"/>
    </row>
    <row r="16" spans="1:19" ht="30" customHeight="1" x14ac:dyDescent="0.2">
      <c r="A16" s="37">
        <v>6</v>
      </c>
      <c r="B16" s="28"/>
      <c r="C16" s="29"/>
      <c r="D16" s="29"/>
      <c r="E16" s="59"/>
      <c r="F16" s="59"/>
      <c r="G16" s="73"/>
      <c r="H16" s="74">
        <f t="shared" si="2"/>
        <v>0</v>
      </c>
      <c r="I16" s="61"/>
      <c r="J16" s="61"/>
      <c r="K16" s="30"/>
      <c r="L16" s="31"/>
      <c r="M16" s="33"/>
      <c r="N16" s="35">
        <f t="shared" si="1"/>
        <v>0</v>
      </c>
      <c r="O16" s="38"/>
      <c r="P16" s="100"/>
      <c r="R16" s="2"/>
    </row>
    <row r="17" spans="1:18" ht="30" customHeight="1" x14ac:dyDescent="0.2">
      <c r="A17" s="37">
        <v>7</v>
      </c>
      <c r="B17" s="28"/>
      <c r="C17" s="29"/>
      <c r="D17" s="29"/>
      <c r="E17" s="59"/>
      <c r="F17" s="59"/>
      <c r="G17" s="73"/>
      <c r="H17" s="74">
        <f t="shared" si="2"/>
        <v>0</v>
      </c>
      <c r="I17" s="61"/>
      <c r="J17" s="61"/>
      <c r="K17" s="30"/>
      <c r="L17" s="31"/>
      <c r="M17" s="33"/>
      <c r="N17" s="35">
        <f t="shared" si="1"/>
        <v>0</v>
      </c>
      <c r="O17" s="38"/>
      <c r="P17" s="100"/>
      <c r="R17" s="2"/>
    </row>
    <row r="18" spans="1:18" ht="30" customHeight="1" x14ac:dyDescent="0.2">
      <c r="A18" s="37">
        <v>8</v>
      </c>
      <c r="B18" s="28"/>
      <c r="C18" s="29"/>
      <c r="D18" s="29"/>
      <c r="E18" s="59"/>
      <c r="F18" s="59"/>
      <c r="G18" s="73"/>
      <c r="H18" s="74">
        <f t="shared" si="2"/>
        <v>0</v>
      </c>
      <c r="I18" s="61"/>
      <c r="J18" s="61"/>
      <c r="K18" s="30"/>
      <c r="L18" s="31"/>
      <c r="M18" s="31"/>
      <c r="N18" s="35">
        <f t="shared" si="1"/>
        <v>0</v>
      </c>
      <c r="O18" s="38"/>
      <c r="P18" s="100"/>
      <c r="R18" s="2"/>
    </row>
    <row r="19" spans="1:18" x14ac:dyDescent="0.2">
      <c r="P19" s="101"/>
    </row>
    <row r="20" spans="1:18" x14ac:dyDescent="0.2">
      <c r="A20" s="52"/>
      <c r="B20" s="53"/>
      <c r="C20" s="53"/>
      <c r="D20" s="53"/>
      <c r="E20" s="53"/>
      <c r="F20" s="53"/>
      <c r="G20" s="53"/>
      <c r="H20" s="53"/>
      <c r="I20" s="53"/>
      <c r="J20" s="75"/>
      <c r="K20" s="75"/>
      <c r="L20" s="53"/>
      <c r="M20" s="53"/>
      <c r="N20" s="53"/>
      <c r="O20" s="53"/>
      <c r="P20" s="102"/>
      <c r="Q20" s="3"/>
    </row>
    <row r="21" spans="1:18" x14ac:dyDescent="0.2">
      <c r="A21" s="63"/>
      <c r="B21" s="64"/>
      <c r="C21" s="65"/>
      <c r="D21" s="66"/>
      <c r="E21" s="66"/>
      <c r="F21" s="67"/>
      <c r="G21" s="68"/>
      <c r="H21" s="69"/>
      <c r="I21" s="70"/>
      <c r="J21" s="75"/>
      <c r="K21" s="75"/>
      <c r="L21" s="70"/>
      <c r="M21" s="70"/>
      <c r="N21" s="71"/>
      <c r="O21" s="72"/>
      <c r="P21" s="75"/>
      <c r="Q21" s="3"/>
    </row>
    <row r="22" spans="1:18" x14ac:dyDescent="0.2">
      <c r="A22" s="52"/>
      <c r="B22" s="62" t="s">
        <v>33</v>
      </c>
      <c r="C22" s="62"/>
      <c r="D22" s="62"/>
      <c r="E22" s="53"/>
      <c r="F22" s="53"/>
      <c r="G22" s="62" t="s">
        <v>34</v>
      </c>
      <c r="H22" s="62"/>
      <c r="I22" s="62"/>
      <c r="J22" s="75"/>
      <c r="K22" s="75"/>
      <c r="L22" s="62" t="s">
        <v>35</v>
      </c>
      <c r="M22" s="62"/>
      <c r="N22" s="62"/>
      <c r="O22" s="53"/>
      <c r="P22" s="75"/>
      <c r="Q22" s="3"/>
    </row>
    <row r="23" spans="1:18" x14ac:dyDescent="0.2">
      <c r="A23" s="52"/>
      <c r="B23" s="53"/>
      <c r="C23" s="53"/>
      <c r="D23" s="53"/>
      <c r="E23" s="53"/>
      <c r="F23" s="53"/>
      <c r="G23" s="53"/>
      <c r="H23" s="53"/>
      <c r="I23" s="53"/>
      <c r="J23" s="75"/>
      <c r="K23" s="75"/>
      <c r="L23" s="53"/>
      <c r="M23" s="53"/>
      <c r="N23" s="53"/>
      <c r="O23" s="53"/>
      <c r="P23" s="75"/>
      <c r="Q23" s="3"/>
    </row>
    <row r="24" spans="1:18" x14ac:dyDescent="0.2">
      <c r="A24" s="52"/>
      <c r="B24" s="53"/>
      <c r="C24" s="53"/>
      <c r="D24" s="53"/>
      <c r="E24" s="53"/>
      <c r="F24" s="53"/>
      <c r="G24" s="53"/>
      <c r="H24" s="53"/>
      <c r="I24" s="53"/>
      <c r="J24" s="75"/>
      <c r="K24" s="75"/>
      <c r="L24" s="53"/>
      <c r="M24" s="53"/>
      <c r="N24" s="53"/>
      <c r="O24" s="53"/>
      <c r="P24" s="75"/>
      <c r="Q24" s="3"/>
    </row>
  </sheetData>
  <mergeCells count="23"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L11:M18 K17:K18 H12:J18 H11:K11">
      <formula1>0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allowBlank="1" sqref="C21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view="pageBreakPreview" topLeftCell="A4" zoomScale="50" zoomScaleNormal="50" zoomScaleSheetLayoutView="50" workbookViewId="0">
      <selection activeCell="K14" sqref="K14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4.42578125" style="2" bestFit="1" customWidth="1"/>
    <col min="20" max="16384" width="9.140625" style="2"/>
  </cols>
  <sheetData>
    <row r="1" spans="1:20" s="8" customFormat="1" ht="65.25" customHeight="1" x14ac:dyDescent="0.2">
      <c r="A1" s="4"/>
      <c r="B1" s="124" t="s">
        <v>32</v>
      </c>
      <c r="C1" s="124"/>
      <c r="D1" s="125" t="s">
        <v>46</v>
      </c>
      <c r="E1" s="125"/>
      <c r="F1" s="46">
        <v>41913</v>
      </c>
      <c r="G1" s="45" t="s">
        <v>61</v>
      </c>
      <c r="L1" s="8" t="s">
        <v>2</v>
      </c>
      <c r="M1" s="3">
        <f>+P1-N7</f>
        <v>0</v>
      </c>
      <c r="N1" s="5" t="s">
        <v>22</v>
      </c>
      <c r="O1" s="6"/>
      <c r="P1" s="77">
        <f>SUM(H7:M7)</f>
        <v>96823</v>
      </c>
      <c r="Q1" s="3" t="s">
        <v>36</v>
      </c>
      <c r="R1" s="107">
        <f>SUM(P11,P14:P32)</f>
        <v>1837.17</v>
      </c>
      <c r="S1" s="105">
        <f>SUM(R11,R14:R32)</f>
        <v>730.20999999999992</v>
      </c>
    </row>
    <row r="2" spans="1:20" s="8" customFormat="1" ht="57.75" customHeight="1" x14ac:dyDescent="0.2">
      <c r="A2" s="4"/>
      <c r="B2" s="126" t="s">
        <v>8</v>
      </c>
      <c r="C2" s="126"/>
      <c r="D2" s="125"/>
      <c r="E2" s="125"/>
      <c r="F2" s="9"/>
      <c r="G2" s="9"/>
      <c r="N2" s="10" t="s">
        <v>30</v>
      </c>
      <c r="O2" s="11"/>
      <c r="P2" s="12"/>
      <c r="Q2" s="3" t="s">
        <v>1</v>
      </c>
      <c r="R2" s="107"/>
      <c r="S2" s="105"/>
    </row>
    <row r="3" spans="1:20" s="8" customFormat="1" ht="35.25" customHeight="1" x14ac:dyDescent="0.2">
      <c r="A3" s="4"/>
      <c r="B3" s="126" t="s">
        <v>9</v>
      </c>
      <c r="C3" s="126"/>
      <c r="D3" s="125" t="s">
        <v>1</v>
      </c>
      <c r="E3" s="125"/>
      <c r="N3" s="10" t="s">
        <v>29</v>
      </c>
      <c r="O3" s="11"/>
      <c r="P3" s="78">
        <f>+O7</f>
        <v>92007</v>
      </c>
      <c r="Q3" s="13"/>
      <c r="R3" s="107">
        <f>SUM(P11:P13,P28:P29,P31)</f>
        <v>1778.78</v>
      </c>
      <c r="S3" s="105">
        <f>SUM(R11:R13,R28:R29,R31)</f>
        <v>700.69999999999993</v>
      </c>
    </row>
    <row r="4" spans="1:20" s="8" customFormat="1" ht="35.25" customHeight="1" thickBot="1" x14ac:dyDescent="0.25">
      <c r="A4" s="4"/>
      <c r="D4" s="14"/>
      <c r="E4" s="14"/>
      <c r="F4" s="10" t="s">
        <v>26</v>
      </c>
      <c r="G4" s="79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07"/>
      <c r="S4" s="105"/>
    </row>
    <row r="5" spans="1:20" s="8" customFormat="1" ht="43.5" customHeight="1" thickTop="1" thickBot="1" x14ac:dyDescent="0.25">
      <c r="A5" s="4"/>
      <c r="B5" s="19" t="s">
        <v>10</v>
      </c>
      <c r="C5" s="20"/>
      <c r="D5" s="51">
        <v>21</v>
      </c>
      <c r="E5" s="14"/>
      <c r="F5" s="10" t="s">
        <v>27</v>
      </c>
      <c r="G5" s="79">
        <v>1.1100000000000001</v>
      </c>
      <c r="N5" s="129" t="s">
        <v>31</v>
      </c>
      <c r="O5" s="129"/>
      <c r="P5" s="80">
        <f>P1-P2-P3</f>
        <v>4816</v>
      </c>
      <c r="Q5" s="13"/>
      <c r="R5" s="107">
        <f>R1-R3</f>
        <v>58.3900000000001</v>
      </c>
      <c r="S5" s="105">
        <f>S1-S3</f>
        <v>29.509999999999991</v>
      </c>
      <c r="T5" s="104"/>
    </row>
    <row r="6" spans="1:20" s="8" customFormat="1" ht="43.5" customHeight="1" thickTop="1" thickBot="1" x14ac:dyDescent="0.25">
      <c r="A6" s="4"/>
      <c r="B6" s="81" t="s">
        <v>62</v>
      </c>
      <c r="C6" s="81"/>
      <c r="D6" s="14"/>
      <c r="E6" s="14"/>
      <c r="F6" s="10" t="s">
        <v>28</v>
      </c>
      <c r="G6" s="82">
        <v>11.11</v>
      </c>
      <c r="Q6" s="13"/>
    </row>
    <row r="7" spans="1:20" s="8" customFormat="1" ht="27" customHeight="1" thickTop="1" thickBot="1" x14ac:dyDescent="0.25">
      <c r="A7" s="142" t="s">
        <v>38</v>
      </c>
      <c r="B7" s="143"/>
      <c r="C7" s="144"/>
      <c r="D7" s="145" t="s">
        <v>12</v>
      </c>
      <c r="E7" s="146"/>
      <c r="F7" s="146"/>
      <c r="G7" s="83">
        <f t="shared" ref="G7:O7" si="0">SUM(G11:G32)</f>
        <v>0</v>
      </c>
      <c r="H7" s="84">
        <f t="shared" si="0"/>
        <v>0</v>
      </c>
      <c r="I7" s="85">
        <f t="shared" si="0"/>
        <v>0</v>
      </c>
      <c r="J7" s="85">
        <f t="shared" si="0"/>
        <v>26130</v>
      </c>
      <c r="K7" s="85">
        <f t="shared" si="0"/>
        <v>0</v>
      </c>
      <c r="L7" s="85">
        <f t="shared" si="0"/>
        <v>48272</v>
      </c>
      <c r="M7" s="86">
        <f t="shared" si="0"/>
        <v>22421</v>
      </c>
      <c r="N7" s="87">
        <f t="shared" si="0"/>
        <v>96823</v>
      </c>
      <c r="O7" s="88">
        <f t="shared" si="0"/>
        <v>92007</v>
      </c>
    </row>
    <row r="8" spans="1:20" ht="36" customHeight="1" thickTop="1" thickBot="1" x14ac:dyDescent="0.25">
      <c r="A8" s="113"/>
      <c r="B8" s="118" t="s">
        <v>11</v>
      </c>
      <c r="C8" s="118" t="s">
        <v>24</v>
      </c>
      <c r="D8" s="147" t="s">
        <v>17</v>
      </c>
      <c r="E8" s="118" t="s">
        <v>39</v>
      </c>
      <c r="F8" s="149" t="s">
        <v>40</v>
      </c>
      <c r="G8" s="139" t="s">
        <v>14</v>
      </c>
      <c r="H8" s="141" t="s">
        <v>15</v>
      </c>
      <c r="I8" s="123" t="s">
        <v>16</v>
      </c>
      <c r="J8" s="122" t="s">
        <v>18</v>
      </c>
      <c r="K8" s="122" t="s">
        <v>19</v>
      </c>
      <c r="L8" s="130" t="s">
        <v>20</v>
      </c>
      <c r="M8" s="131"/>
      <c r="N8" s="135" t="s">
        <v>22</v>
      </c>
      <c r="O8" s="121" t="s">
        <v>23</v>
      </c>
      <c r="P8" s="136" t="s">
        <v>43</v>
      </c>
      <c r="Q8" s="2"/>
      <c r="R8" s="136" t="s">
        <v>59</v>
      </c>
    </row>
    <row r="9" spans="1:20" ht="36" customHeight="1" thickTop="1" thickBot="1" x14ac:dyDescent="0.25">
      <c r="A9" s="113"/>
      <c r="B9" s="118" t="s">
        <v>37</v>
      </c>
      <c r="C9" s="118"/>
      <c r="D9" s="148"/>
      <c r="E9" s="118"/>
      <c r="F9" s="149"/>
      <c r="G9" s="140"/>
      <c r="H9" s="141" t="s">
        <v>4</v>
      </c>
      <c r="I9" s="123" t="s">
        <v>4</v>
      </c>
      <c r="J9" s="123"/>
      <c r="K9" s="123" t="s">
        <v>3</v>
      </c>
      <c r="L9" s="150" t="s">
        <v>21</v>
      </c>
      <c r="M9" s="152" t="s">
        <v>25</v>
      </c>
      <c r="N9" s="135"/>
      <c r="O9" s="121"/>
      <c r="P9" s="137"/>
      <c r="Q9" s="2"/>
      <c r="R9" s="137"/>
    </row>
    <row r="10" spans="1:20" ht="37.5" customHeight="1" thickTop="1" thickBot="1" x14ac:dyDescent="0.25">
      <c r="A10" s="113"/>
      <c r="B10" s="118"/>
      <c r="C10" s="118"/>
      <c r="D10" s="148"/>
      <c r="E10" s="118"/>
      <c r="F10" s="149"/>
      <c r="G10" s="89" t="s">
        <v>0</v>
      </c>
      <c r="H10" s="141"/>
      <c r="I10" s="123"/>
      <c r="J10" s="123"/>
      <c r="K10" s="123"/>
      <c r="L10" s="151"/>
      <c r="M10" s="153"/>
      <c r="N10" s="135"/>
      <c r="O10" s="121"/>
      <c r="P10" s="138"/>
      <c r="Q10" s="2"/>
      <c r="R10" s="138"/>
    </row>
    <row r="11" spans="1:20" ht="30" customHeight="1" thickTop="1" x14ac:dyDescent="0.2">
      <c r="A11" s="27">
        <v>1</v>
      </c>
      <c r="B11" s="42">
        <v>41930</v>
      </c>
      <c r="C11" s="29" t="s">
        <v>48</v>
      </c>
      <c r="D11" s="90" t="s">
        <v>49</v>
      </c>
      <c r="E11" s="90" t="s">
        <v>50</v>
      </c>
      <c r="F11" s="91"/>
      <c r="G11" s="92"/>
      <c r="H11" s="93">
        <f>IF($D$3="si",($G$5/$G$6*G11),IF($D$3="no",G11*$G$4,0))</f>
        <v>0</v>
      </c>
      <c r="I11" s="30"/>
      <c r="J11" s="31"/>
      <c r="K11" s="94"/>
      <c r="L11" s="94">
        <v>48272</v>
      </c>
      <c r="M11" s="34"/>
      <c r="N11" s="35">
        <f>SUM(H11:M11)</f>
        <v>48272</v>
      </c>
      <c r="O11" s="36">
        <v>48272</v>
      </c>
      <c r="P11" s="95">
        <v>577.4</v>
      </c>
      <c r="Q11" s="2"/>
      <c r="R11" s="95">
        <v>367.7</v>
      </c>
    </row>
    <row r="12" spans="1:20" ht="30" customHeight="1" x14ac:dyDescent="0.2">
      <c r="A12" s="37">
        <v>2</v>
      </c>
      <c r="B12" s="42">
        <v>41928</v>
      </c>
      <c r="C12" s="39" t="s">
        <v>48</v>
      </c>
      <c r="D12" s="90" t="s">
        <v>30</v>
      </c>
      <c r="E12" s="90" t="s">
        <v>50</v>
      </c>
      <c r="F12" s="91"/>
      <c r="G12" s="96"/>
      <c r="H12" s="93">
        <f>IF($D$3="si",($G$5/$G$6*G12),IF($D$3="no",G12*$G$4,0))</f>
        <v>0</v>
      </c>
      <c r="I12" s="30"/>
      <c r="J12" s="31"/>
      <c r="K12" s="94"/>
      <c r="L12" s="33"/>
      <c r="M12" s="34"/>
      <c r="N12" s="35">
        <f>SUM(H12:M12)</f>
        <v>0</v>
      </c>
      <c r="O12" s="38">
        <v>10000</v>
      </c>
      <c r="P12" s="95">
        <v>119.4</v>
      </c>
      <c r="Q12" s="2"/>
      <c r="R12" s="95">
        <v>76.17</v>
      </c>
    </row>
    <row r="13" spans="1:20" ht="30" customHeight="1" x14ac:dyDescent="0.2">
      <c r="A13" s="37">
        <v>3</v>
      </c>
      <c r="B13" s="28">
        <v>41926</v>
      </c>
      <c r="C13" s="29" t="s">
        <v>48</v>
      </c>
      <c r="D13" s="90" t="s">
        <v>30</v>
      </c>
      <c r="E13" s="90" t="s">
        <v>50</v>
      </c>
      <c r="F13" s="91"/>
      <c r="G13" s="96"/>
      <c r="H13" s="93">
        <f t="shared" ref="H13:H32" si="1">IF($D$3="si",($G$5/$G$6*G13),IF($D$3="no",G13*$G$4,0))</f>
        <v>0</v>
      </c>
      <c r="I13" s="30"/>
      <c r="J13" s="31"/>
      <c r="K13" s="94"/>
      <c r="L13" s="33"/>
      <c r="M13" s="34"/>
      <c r="N13" s="35">
        <f t="shared" ref="N13:N26" si="2">SUM(H13:M13)</f>
        <v>0</v>
      </c>
      <c r="O13" s="38">
        <v>15000</v>
      </c>
      <c r="P13" s="97">
        <v>177.82</v>
      </c>
      <c r="Q13" s="2"/>
      <c r="R13" s="97">
        <v>113.9</v>
      </c>
    </row>
    <row r="14" spans="1:20" ht="30" customHeight="1" x14ac:dyDescent="0.2">
      <c r="A14" s="37">
        <v>4</v>
      </c>
      <c r="B14" s="28">
        <v>41929</v>
      </c>
      <c r="C14" s="29" t="s">
        <v>48</v>
      </c>
      <c r="D14" s="90" t="s">
        <v>51</v>
      </c>
      <c r="E14" s="90" t="s">
        <v>50</v>
      </c>
      <c r="F14" s="91"/>
      <c r="G14" s="96"/>
      <c r="H14" s="93">
        <f t="shared" si="1"/>
        <v>0</v>
      </c>
      <c r="I14" s="30"/>
      <c r="J14" s="31"/>
      <c r="K14" s="94"/>
      <c r="L14" s="33"/>
      <c r="M14" s="34">
        <v>1660</v>
      </c>
      <c r="N14" s="35">
        <f t="shared" si="2"/>
        <v>1660</v>
      </c>
      <c r="O14" s="38"/>
      <c r="P14" s="98">
        <v>19.93</v>
      </c>
      <c r="Q14" s="2"/>
      <c r="R14" s="98">
        <v>12.23</v>
      </c>
    </row>
    <row r="15" spans="1:20" ht="30" customHeight="1" x14ac:dyDescent="0.2">
      <c r="A15" s="37">
        <v>5</v>
      </c>
      <c r="B15" s="28">
        <v>41927</v>
      </c>
      <c r="C15" s="29" t="s">
        <v>48</v>
      </c>
      <c r="D15" s="90" t="s">
        <v>51</v>
      </c>
      <c r="E15" s="90" t="s">
        <v>50</v>
      </c>
      <c r="F15" s="91"/>
      <c r="G15" s="96"/>
      <c r="H15" s="93">
        <f t="shared" si="1"/>
        <v>0</v>
      </c>
      <c r="I15" s="30"/>
      <c r="J15" s="31"/>
      <c r="K15" s="94"/>
      <c r="L15" s="33"/>
      <c r="M15" s="34">
        <v>1120</v>
      </c>
      <c r="N15" s="35">
        <f t="shared" si="2"/>
        <v>1120</v>
      </c>
      <c r="O15" s="38"/>
      <c r="P15" s="99">
        <v>13.32</v>
      </c>
      <c r="Q15" s="2"/>
      <c r="R15" s="99">
        <v>8.24</v>
      </c>
    </row>
    <row r="16" spans="1:20" ht="30" customHeight="1" x14ac:dyDescent="0.2">
      <c r="A16" s="37">
        <v>6</v>
      </c>
      <c r="B16" s="28">
        <v>41928</v>
      </c>
      <c r="C16" s="29" t="s">
        <v>48</v>
      </c>
      <c r="D16" s="90" t="s">
        <v>51</v>
      </c>
      <c r="E16" s="90" t="s">
        <v>50</v>
      </c>
      <c r="F16" s="91"/>
      <c r="G16" s="96"/>
      <c r="H16" s="93">
        <f t="shared" si="1"/>
        <v>0</v>
      </c>
      <c r="I16" s="30"/>
      <c r="J16" s="31"/>
      <c r="K16" s="94"/>
      <c r="L16" s="33"/>
      <c r="M16" s="34">
        <v>1940</v>
      </c>
      <c r="N16" s="35">
        <f t="shared" si="2"/>
        <v>1940</v>
      </c>
      <c r="O16" s="38"/>
      <c r="P16" s="98">
        <v>23.16</v>
      </c>
      <c r="Q16" s="2"/>
      <c r="R16" s="98">
        <v>14.31</v>
      </c>
    </row>
    <row r="17" spans="1:18" ht="30" customHeight="1" x14ac:dyDescent="0.2">
      <c r="A17" s="37">
        <v>7</v>
      </c>
      <c r="B17" s="28">
        <v>41930</v>
      </c>
      <c r="C17" s="2" t="s">
        <v>48</v>
      </c>
      <c r="D17" s="29" t="s">
        <v>47</v>
      </c>
      <c r="E17" s="90" t="s">
        <v>50</v>
      </c>
      <c r="F17" s="91"/>
      <c r="G17" s="96"/>
      <c r="H17" s="93">
        <f t="shared" si="1"/>
        <v>0</v>
      </c>
      <c r="I17" s="30"/>
      <c r="J17" s="31">
        <v>3340</v>
      </c>
      <c r="K17" s="94"/>
      <c r="L17" s="33"/>
      <c r="M17" s="34"/>
      <c r="N17" s="35">
        <f t="shared" si="2"/>
        <v>3340</v>
      </c>
      <c r="O17" s="38"/>
      <c r="P17" s="98">
        <v>39.950000000000003</v>
      </c>
      <c r="Q17" s="2"/>
      <c r="R17" s="98">
        <v>24.52</v>
      </c>
    </row>
    <row r="18" spans="1:18" ht="30" customHeight="1" x14ac:dyDescent="0.2">
      <c r="A18" s="37">
        <v>8</v>
      </c>
      <c r="B18" s="28">
        <v>41926</v>
      </c>
      <c r="C18" s="2" t="s">
        <v>48</v>
      </c>
      <c r="D18" s="29" t="s">
        <v>47</v>
      </c>
      <c r="E18" s="90" t="s">
        <v>50</v>
      </c>
      <c r="F18" s="91"/>
      <c r="G18" s="96"/>
      <c r="H18" s="93">
        <f t="shared" si="1"/>
        <v>0</v>
      </c>
      <c r="I18" s="30"/>
      <c r="J18" s="31">
        <v>2710</v>
      </c>
      <c r="K18" s="94"/>
      <c r="L18" s="33"/>
      <c r="M18" s="34"/>
      <c r="N18" s="35">
        <f t="shared" si="2"/>
        <v>2710</v>
      </c>
      <c r="O18" s="38"/>
      <c r="P18" s="98">
        <v>32.130000000000003</v>
      </c>
      <c r="Q18" s="2"/>
      <c r="R18" s="98">
        <v>19.93</v>
      </c>
    </row>
    <row r="19" spans="1:18" ht="30" customHeight="1" x14ac:dyDescent="0.2">
      <c r="A19" s="37">
        <v>9</v>
      </c>
      <c r="B19" s="28">
        <v>41928</v>
      </c>
      <c r="C19" s="39" t="s">
        <v>48</v>
      </c>
      <c r="D19" s="90" t="s">
        <v>47</v>
      </c>
      <c r="E19" s="90" t="s">
        <v>50</v>
      </c>
      <c r="F19" s="40"/>
      <c r="G19" s="96"/>
      <c r="H19" s="93">
        <f t="shared" si="1"/>
        <v>0</v>
      </c>
      <c r="I19" s="30"/>
      <c r="J19" s="31">
        <v>2080</v>
      </c>
      <c r="K19" s="94"/>
      <c r="L19" s="33"/>
      <c r="M19" s="34"/>
      <c r="N19" s="35">
        <f t="shared" si="2"/>
        <v>2080</v>
      </c>
      <c r="O19" s="38"/>
      <c r="P19" s="98">
        <v>24.83</v>
      </c>
      <c r="Q19" s="2"/>
      <c r="R19" s="98">
        <v>15.34</v>
      </c>
    </row>
    <row r="20" spans="1:18" ht="30" customHeight="1" x14ac:dyDescent="0.2">
      <c r="A20" s="37">
        <v>10</v>
      </c>
      <c r="B20" s="28">
        <v>41928</v>
      </c>
      <c r="C20" s="39" t="s">
        <v>48</v>
      </c>
      <c r="D20" s="90" t="s">
        <v>47</v>
      </c>
      <c r="E20" s="90" t="s">
        <v>50</v>
      </c>
      <c r="F20" s="40"/>
      <c r="G20" s="96"/>
      <c r="H20" s="93">
        <f t="shared" si="1"/>
        <v>0</v>
      </c>
      <c r="I20" s="30"/>
      <c r="J20" s="31">
        <v>1720</v>
      </c>
      <c r="K20" s="94"/>
      <c r="L20" s="33"/>
      <c r="M20" s="34"/>
      <c r="N20" s="35">
        <f t="shared" si="2"/>
        <v>1720</v>
      </c>
      <c r="O20" s="38"/>
      <c r="P20" s="98">
        <v>20.54</v>
      </c>
      <c r="Q20" s="2"/>
      <c r="R20" s="98">
        <v>12.69</v>
      </c>
    </row>
    <row r="21" spans="1:18" ht="30" customHeight="1" x14ac:dyDescent="0.2">
      <c r="A21" s="37">
        <v>11</v>
      </c>
      <c r="B21" s="28">
        <v>41927</v>
      </c>
      <c r="C21" s="39" t="s">
        <v>48</v>
      </c>
      <c r="D21" s="90" t="s">
        <v>47</v>
      </c>
      <c r="E21" s="90" t="s">
        <v>50</v>
      </c>
      <c r="F21" s="39"/>
      <c r="G21" s="96"/>
      <c r="H21" s="93">
        <f t="shared" si="1"/>
        <v>0</v>
      </c>
      <c r="I21" s="30"/>
      <c r="J21" s="32">
        <v>2710</v>
      </c>
      <c r="K21" s="33"/>
      <c r="L21" s="33"/>
      <c r="M21" s="34"/>
      <c r="N21" s="35">
        <f t="shared" si="2"/>
        <v>2710</v>
      </c>
      <c r="O21" s="38"/>
      <c r="P21" s="98">
        <v>32.22</v>
      </c>
      <c r="Q21" s="2"/>
      <c r="R21" s="98">
        <v>19.95</v>
      </c>
    </row>
    <row r="22" spans="1:18" ht="30" customHeight="1" x14ac:dyDescent="0.2">
      <c r="A22" s="37">
        <v>12</v>
      </c>
      <c r="B22" s="28">
        <v>41928</v>
      </c>
      <c r="C22" s="39" t="s">
        <v>48</v>
      </c>
      <c r="D22" s="90" t="s">
        <v>47</v>
      </c>
      <c r="E22" s="90" t="s">
        <v>50</v>
      </c>
      <c r="F22" s="39"/>
      <c r="G22" s="96"/>
      <c r="H22" s="93">
        <f t="shared" si="1"/>
        <v>0</v>
      </c>
      <c r="I22" s="31"/>
      <c r="J22" s="31">
        <v>1450</v>
      </c>
      <c r="K22" s="94"/>
      <c r="L22" s="33"/>
      <c r="M22" s="34"/>
      <c r="N22" s="35">
        <f t="shared" si="2"/>
        <v>1450</v>
      </c>
      <c r="O22" s="38"/>
      <c r="P22" s="98">
        <v>17.309999999999999</v>
      </c>
      <c r="Q22" s="2"/>
      <c r="R22" s="98">
        <v>10.69</v>
      </c>
    </row>
    <row r="23" spans="1:18" ht="30" customHeight="1" x14ac:dyDescent="0.2">
      <c r="A23" s="37">
        <v>13</v>
      </c>
      <c r="B23" s="42">
        <v>41926</v>
      </c>
      <c r="C23" s="39" t="s">
        <v>48</v>
      </c>
      <c r="D23" s="44" t="s">
        <v>47</v>
      </c>
      <c r="E23" s="40" t="s">
        <v>50</v>
      </c>
      <c r="F23" s="41"/>
      <c r="G23" s="96"/>
      <c r="H23" s="93">
        <f t="shared" si="1"/>
        <v>0</v>
      </c>
      <c r="I23" s="43"/>
      <c r="J23" s="32">
        <v>3070</v>
      </c>
      <c r="K23" s="33"/>
      <c r="L23" s="33"/>
      <c r="M23" s="34"/>
      <c r="N23" s="35">
        <f t="shared" si="2"/>
        <v>3070</v>
      </c>
      <c r="O23" s="38"/>
      <c r="P23" s="98">
        <v>36.39</v>
      </c>
      <c r="Q23" s="2"/>
      <c r="R23" s="98">
        <v>22.57</v>
      </c>
    </row>
    <row r="24" spans="1:18" ht="30" customHeight="1" x14ac:dyDescent="0.2">
      <c r="A24" s="37">
        <v>14</v>
      </c>
      <c r="B24" s="42">
        <v>41929</v>
      </c>
      <c r="C24" s="39" t="s">
        <v>48</v>
      </c>
      <c r="D24" s="44" t="s">
        <v>47</v>
      </c>
      <c r="E24" s="40" t="s">
        <v>50</v>
      </c>
      <c r="F24" s="41"/>
      <c r="G24" s="96"/>
      <c r="H24" s="93">
        <f t="shared" si="1"/>
        <v>0</v>
      </c>
      <c r="I24" s="43"/>
      <c r="J24" s="32">
        <v>1810</v>
      </c>
      <c r="K24" s="33"/>
      <c r="L24" s="33"/>
      <c r="M24" s="34"/>
      <c r="N24" s="35">
        <f t="shared" si="2"/>
        <v>1810</v>
      </c>
      <c r="O24" s="38"/>
      <c r="P24" s="98">
        <v>21.73</v>
      </c>
      <c r="Q24" s="2"/>
      <c r="R24" s="98">
        <v>13.34</v>
      </c>
    </row>
    <row r="25" spans="1:18" ht="30" customHeight="1" x14ac:dyDescent="0.2">
      <c r="A25" s="37">
        <v>15</v>
      </c>
      <c r="B25" s="42">
        <v>41929</v>
      </c>
      <c r="C25" s="39" t="s">
        <v>48</v>
      </c>
      <c r="D25" s="44" t="s">
        <v>52</v>
      </c>
      <c r="E25" s="40" t="s">
        <v>50</v>
      </c>
      <c r="F25" s="41"/>
      <c r="G25" s="96"/>
      <c r="H25" s="93">
        <f t="shared" si="1"/>
        <v>0</v>
      </c>
      <c r="I25" s="43"/>
      <c r="J25" s="32"/>
      <c r="K25" s="33"/>
      <c r="L25" s="33"/>
      <c r="M25" s="34">
        <v>302</v>
      </c>
      <c r="N25" s="35">
        <f t="shared" si="2"/>
        <v>302</v>
      </c>
      <c r="O25" s="38"/>
      <c r="P25" s="98">
        <v>3.63</v>
      </c>
      <c r="Q25" s="2"/>
      <c r="R25" s="98">
        <v>2.23</v>
      </c>
    </row>
    <row r="26" spans="1:18" ht="30" customHeight="1" x14ac:dyDescent="0.2">
      <c r="A26" s="37">
        <v>16</v>
      </c>
      <c r="B26" s="42">
        <v>41928</v>
      </c>
      <c r="C26" s="39" t="s">
        <v>48</v>
      </c>
      <c r="D26" s="44" t="s">
        <v>52</v>
      </c>
      <c r="E26" s="40" t="s">
        <v>50</v>
      </c>
      <c r="F26" s="41"/>
      <c r="G26" s="96"/>
      <c r="H26" s="93">
        <f t="shared" si="1"/>
        <v>0</v>
      </c>
      <c r="I26" s="43"/>
      <c r="J26" s="32"/>
      <c r="K26" s="33"/>
      <c r="L26" s="33"/>
      <c r="M26" s="34">
        <v>324</v>
      </c>
      <c r="N26" s="35">
        <f t="shared" si="2"/>
        <v>324</v>
      </c>
      <c r="O26" s="38"/>
      <c r="P26" s="98">
        <v>3.87</v>
      </c>
      <c r="Q26" s="2"/>
      <c r="R26" s="98">
        <v>2.39</v>
      </c>
    </row>
    <row r="27" spans="1:18" ht="30" customHeight="1" x14ac:dyDescent="0.2">
      <c r="A27" s="37">
        <v>17</v>
      </c>
      <c r="B27" s="42">
        <v>41926</v>
      </c>
      <c r="C27" s="39" t="s">
        <v>48</v>
      </c>
      <c r="D27" s="44" t="s">
        <v>53</v>
      </c>
      <c r="E27" s="40" t="s">
        <v>50</v>
      </c>
      <c r="F27" s="41"/>
      <c r="G27" s="96"/>
      <c r="H27" s="93">
        <f t="shared" si="1"/>
        <v>0</v>
      </c>
      <c r="I27" s="43"/>
      <c r="J27" s="32">
        <v>280</v>
      </c>
      <c r="K27" s="33"/>
      <c r="L27" s="33"/>
      <c r="M27" s="34"/>
      <c r="N27" s="35">
        <f>SUM(H27:M27)</f>
        <v>280</v>
      </c>
      <c r="O27" s="38"/>
      <c r="P27" s="98">
        <v>3.32</v>
      </c>
      <c r="Q27" s="2"/>
      <c r="R27" s="98">
        <v>2.06</v>
      </c>
    </row>
    <row r="28" spans="1:18" ht="30" customHeight="1" x14ac:dyDescent="0.2">
      <c r="A28" s="37">
        <v>18</v>
      </c>
      <c r="B28" s="42">
        <v>41929</v>
      </c>
      <c r="C28" s="39" t="s">
        <v>48</v>
      </c>
      <c r="D28" s="44" t="s">
        <v>54</v>
      </c>
      <c r="E28" s="40" t="s">
        <v>50</v>
      </c>
      <c r="F28" s="41"/>
      <c r="G28" s="96"/>
      <c r="H28" s="93">
        <f t="shared" si="1"/>
        <v>0</v>
      </c>
      <c r="I28" s="43"/>
      <c r="J28" s="32"/>
      <c r="K28" s="33"/>
      <c r="L28" s="33"/>
      <c r="M28" s="34">
        <v>10700</v>
      </c>
      <c r="N28" s="35">
        <f t="shared" ref="N28:N32" si="3">SUM(H28:M28)</f>
        <v>10700</v>
      </c>
      <c r="O28" s="38">
        <v>10700</v>
      </c>
      <c r="P28" s="98">
        <v>128.44</v>
      </c>
      <c r="Q28" s="2"/>
      <c r="R28" s="98">
        <v>81.510000000000005</v>
      </c>
    </row>
    <row r="29" spans="1:18" ht="30" customHeight="1" x14ac:dyDescent="0.2">
      <c r="A29" s="37">
        <v>19</v>
      </c>
      <c r="B29" s="42">
        <v>41926</v>
      </c>
      <c r="C29" s="39" t="s">
        <v>48</v>
      </c>
      <c r="D29" s="44" t="s">
        <v>54</v>
      </c>
      <c r="E29" s="40" t="s">
        <v>50</v>
      </c>
      <c r="F29" s="41"/>
      <c r="G29" s="96"/>
      <c r="H29" s="93">
        <f t="shared" si="1"/>
        <v>0</v>
      </c>
      <c r="I29" s="43"/>
      <c r="J29" s="32"/>
      <c r="K29" s="33"/>
      <c r="L29" s="33"/>
      <c r="M29" s="34">
        <v>6375</v>
      </c>
      <c r="N29" s="35">
        <f t="shared" si="3"/>
        <v>6375</v>
      </c>
      <c r="O29" s="38">
        <v>6375</v>
      </c>
      <c r="P29" s="98">
        <v>755.79</v>
      </c>
      <c r="Q29" s="2"/>
      <c r="R29" s="98">
        <v>48.77</v>
      </c>
    </row>
    <row r="30" spans="1:18" ht="30" customHeight="1" x14ac:dyDescent="0.2">
      <c r="A30" s="37">
        <v>20</v>
      </c>
      <c r="B30" s="42">
        <v>41928</v>
      </c>
      <c r="C30" s="39" t="s">
        <v>48</v>
      </c>
      <c r="D30" s="44" t="s">
        <v>47</v>
      </c>
      <c r="E30" s="40" t="s">
        <v>50</v>
      </c>
      <c r="F30" s="41"/>
      <c r="G30" s="96"/>
      <c r="H30" s="93">
        <f t="shared" si="1"/>
        <v>0</v>
      </c>
      <c r="I30" s="43"/>
      <c r="J30" s="32">
        <v>5300</v>
      </c>
      <c r="K30" s="33"/>
      <c r="L30" s="33"/>
      <c r="M30" s="34"/>
      <c r="N30" s="35">
        <f t="shared" si="3"/>
        <v>5300</v>
      </c>
      <c r="O30" s="38"/>
      <c r="P30" s="98">
        <v>63.28</v>
      </c>
      <c r="Q30" s="2"/>
      <c r="R30" s="98">
        <v>39.090000000000003</v>
      </c>
    </row>
    <row r="31" spans="1:18" ht="30" customHeight="1" x14ac:dyDescent="0.2">
      <c r="A31" s="37">
        <v>21</v>
      </c>
      <c r="B31" s="42">
        <v>41929</v>
      </c>
      <c r="C31" s="39" t="s">
        <v>48</v>
      </c>
      <c r="D31" s="44" t="s">
        <v>47</v>
      </c>
      <c r="E31" s="40" t="s">
        <v>50</v>
      </c>
      <c r="F31" s="41"/>
      <c r="G31" s="96"/>
      <c r="H31" s="93">
        <f t="shared" si="1"/>
        <v>0</v>
      </c>
      <c r="I31" s="43"/>
      <c r="J31" s="32">
        <v>1660</v>
      </c>
      <c r="K31" s="33"/>
      <c r="L31" s="33"/>
      <c r="M31" s="34"/>
      <c r="N31" s="35">
        <f t="shared" si="3"/>
        <v>1660</v>
      </c>
      <c r="O31" s="38">
        <v>1660</v>
      </c>
      <c r="P31" s="98">
        <v>19.93</v>
      </c>
      <c r="Q31" s="2"/>
      <c r="R31" s="98">
        <v>12.65</v>
      </c>
    </row>
    <row r="32" spans="1:18" ht="30" customHeight="1" x14ac:dyDescent="0.2">
      <c r="A32" s="37">
        <v>22</v>
      </c>
      <c r="B32" s="42"/>
      <c r="C32" s="39"/>
      <c r="D32" s="44"/>
      <c r="E32" s="40"/>
      <c r="F32" s="41"/>
      <c r="G32" s="96"/>
      <c r="H32" s="93">
        <f t="shared" si="1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98"/>
      <c r="Q32" s="2"/>
      <c r="R32" s="98"/>
    </row>
    <row r="33" spans="1:17" x14ac:dyDescent="0.2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Q33" s="2"/>
    </row>
    <row r="34" spans="1:17" x14ac:dyDescent="0.2">
      <c r="A34" s="63"/>
      <c r="B34" s="64"/>
      <c r="C34" s="65"/>
      <c r="D34" s="66"/>
      <c r="E34" s="66"/>
      <c r="F34" s="67"/>
      <c r="G34" s="68"/>
      <c r="H34" s="69"/>
      <c r="I34" s="70"/>
      <c r="J34" s="70"/>
      <c r="K34" s="70"/>
      <c r="L34" s="70"/>
      <c r="M34" s="70"/>
      <c r="N34" s="71"/>
      <c r="O34" s="72"/>
      <c r="Q34" s="2"/>
    </row>
    <row r="35" spans="1:17" x14ac:dyDescent="0.2">
      <c r="A35" s="52"/>
      <c r="B35" s="62" t="s">
        <v>5</v>
      </c>
      <c r="C35" s="62"/>
      <c r="D35" s="62"/>
      <c r="E35" s="53"/>
      <c r="F35" s="53"/>
      <c r="G35" s="62" t="s">
        <v>7</v>
      </c>
      <c r="H35" s="62"/>
      <c r="I35" s="62"/>
      <c r="J35" s="53"/>
      <c r="K35" s="53"/>
      <c r="L35" s="62" t="s">
        <v>6</v>
      </c>
      <c r="M35" s="62"/>
      <c r="N35" s="62"/>
      <c r="O35" s="53"/>
      <c r="Q35" s="2"/>
    </row>
    <row r="36" spans="1:17" x14ac:dyDescent="0.2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Q36" s="2"/>
    </row>
    <row r="37" spans="1:17" x14ac:dyDescent="0.2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Q37" s="2"/>
    </row>
  </sheetData>
  <mergeCells count="27">
    <mergeCell ref="N5:O5"/>
    <mergeCell ref="L8:M8"/>
    <mergeCell ref="O8:O10"/>
    <mergeCell ref="C8:C10"/>
    <mergeCell ref="D8:D10"/>
    <mergeCell ref="E8:E10"/>
    <mergeCell ref="F8:F10"/>
    <mergeCell ref="P8:P10"/>
    <mergeCell ref="L9:L10"/>
    <mergeCell ref="M9:M10"/>
    <mergeCell ref="N8:N10"/>
    <mergeCell ref="R8:R10"/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34:M34 J13:L22 H12:H32 I17:I22 J11:M12 H11:I11 I23:M32 M18:M22">
      <formula1>0</formula1>
      <formula2>0</formula2>
    </dataValidation>
    <dataValidation type="whole" operator="greaterThanOrEqual" allowBlank="1" showErrorMessage="1" errorTitle="Valore" error="Inserire un numero maggiore o uguale a 0 (zero)!" sqref="N34 N11:N32">
      <formula1>0</formula1>
      <formula2>0</formula2>
    </dataValidation>
    <dataValidation type="textLength" operator="greaterThan" allowBlank="1" showErrorMessage="1" sqref="D34:E34 D23:E32 E19:E21">
      <formula1>1</formula1>
      <formula2>0</formula2>
    </dataValidation>
    <dataValidation type="textLength" operator="greaterThan" sqref="F34 F23:F32 F19:F20">
      <formula1>1</formula1>
      <formula2>0</formula2>
    </dataValidation>
    <dataValidation type="date" operator="greaterThanOrEqual" showErrorMessage="1" errorTitle="Data" error="Inserire una data superiore al 1/11/2000" sqref="B34 B23:B32 B11:B12">
      <formula1>36831</formula1>
      <formula2>0</formula2>
    </dataValidation>
    <dataValidation type="textLength" operator="greaterThan" allowBlank="1" sqref="C34 C12 C23:C32 C2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61" bottom="0.74803149606299213" header="0.31496062992125984" footer="0.31496062992125984"/>
  <pageSetup paperSize="9" scale="3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Expense Sing Dollar</vt:lpstr>
      <vt:lpstr>Expense Japanese Yen</vt:lpstr>
      <vt:lpstr>'Expense Sing Dollar'!Area_stampa</vt:lpstr>
      <vt:lpstr>'Expense Sing Dollar'!Titoli_stampa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Elisabetta Ciceri</cp:lastModifiedBy>
  <cp:revision>1</cp:revision>
  <cp:lastPrinted>2014-11-17T11:26:56Z</cp:lastPrinted>
  <dcterms:created xsi:type="dcterms:W3CDTF">2007-03-06T14:42:56Z</dcterms:created>
  <dcterms:modified xsi:type="dcterms:W3CDTF">2014-12-17T11:19:05Z</dcterms:modified>
</cp:coreProperties>
</file>