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20" windowWidth="15480" windowHeight="7770" tabRatio="433" activeTab="3"/>
  </bookViews>
  <sheets>
    <sheet name="Nota Spese Italia" sheetId="1" r:id="rId1"/>
    <sheet name="Nota Spese EGP" sheetId="4" r:id="rId2"/>
    <sheet name="Nota Spese USD" sheetId="5" r:id="rId3"/>
    <sheet name="Nota Spese QAR" sheetId="3" r:id="rId4"/>
  </sheets>
  <definedNames>
    <definedName name="_xlnm.Print_Area" localSheetId="1">'Nota Spese EGP'!$A$1:$R$22</definedName>
    <definedName name="_xlnm.Print_Area" localSheetId="0">'Nota Spese Italia'!$A$1:$S$26</definedName>
    <definedName name="_xlnm.Print_Area" localSheetId="3">'Nota Spese QAR'!$A$1:$R$45</definedName>
    <definedName name="_xlnm.Print_Area" localSheetId="2">'Nota Spese USD'!$A$1:$R$23</definedName>
    <definedName name="_xlnm.Print_Titles" localSheetId="1">'Nota Spese EGP'!$1:$10</definedName>
    <definedName name="_xlnm.Print_Titles" localSheetId="0">'Nota Spese Italia'!$7:$10</definedName>
    <definedName name="_xlnm.Print_Titles" localSheetId="3">'Nota Spese QAR'!$1:$10</definedName>
    <definedName name="_xlnm.Print_Titles" localSheetId="2">'Nota Spese USD'!$1:$10</definedName>
  </definedNames>
  <calcPr calcId="125725"/>
</workbook>
</file>

<file path=xl/calcChain.xml><?xml version="1.0" encoding="utf-8"?>
<calcChain xmlns="http://schemas.openxmlformats.org/spreadsheetml/2006/main">
  <c r="R3" i="3"/>
  <c r="R1"/>
  <c r="R3" i="5" l="1"/>
  <c r="R5" s="1"/>
  <c r="R1"/>
  <c r="R1" i="4"/>
  <c r="H12" i="5" l="1"/>
  <c r="N12" s="1"/>
  <c r="N13" i="3" l="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18" i="5"/>
  <c r="N17"/>
  <c r="N16"/>
  <c r="N15"/>
  <c r="P14"/>
  <c r="N14"/>
  <c r="P13"/>
  <c r="N13"/>
  <c r="N11"/>
  <c r="O7"/>
  <c r="P3" s="1"/>
  <c r="M7"/>
  <c r="L7"/>
  <c r="K7"/>
  <c r="J7"/>
  <c r="I7"/>
  <c r="H7"/>
  <c r="G7"/>
  <c r="N18" i="4"/>
  <c r="N17"/>
  <c r="N16"/>
  <c r="N15"/>
  <c r="P14"/>
  <c r="N14"/>
  <c r="P13"/>
  <c r="N13"/>
  <c r="P12"/>
  <c r="N12"/>
  <c r="N11"/>
  <c r="O7"/>
  <c r="P3" s="1"/>
  <c r="M7"/>
  <c r="L7"/>
  <c r="K7"/>
  <c r="J7"/>
  <c r="I7"/>
  <c r="H7"/>
  <c r="G7"/>
  <c r="R3"/>
  <c r="N7" i="5" l="1"/>
  <c r="P7" s="1"/>
  <c r="R5" i="4"/>
  <c r="P1" i="5"/>
  <c r="P5" s="1"/>
  <c r="P1" i="4"/>
  <c r="P5" s="1"/>
  <c r="N7"/>
  <c r="P7" s="1"/>
  <c r="P14" i="3"/>
  <c r="P13"/>
  <c r="P12"/>
  <c r="N12"/>
  <c r="N11"/>
  <c r="M1" i="5" l="1"/>
  <c r="M1" i="4"/>
  <c r="R5" i="3"/>
  <c r="N41"/>
  <c r="N12" i="1"/>
  <c r="N20" l="1"/>
  <c r="O7" i="3" l="1"/>
  <c r="P3" s="1"/>
  <c r="M7"/>
  <c r="L7"/>
  <c r="K7"/>
  <c r="J7"/>
  <c r="I7"/>
  <c r="G7"/>
  <c r="H19" i="1"/>
  <c r="N19" s="1"/>
  <c r="H18"/>
  <c r="N18" s="1"/>
  <c r="H17"/>
  <c r="N17" s="1"/>
  <c r="H7" i="3" l="1"/>
  <c r="P1" s="1"/>
  <c r="P5" s="1"/>
  <c r="N7"/>
  <c r="P7" l="1"/>
  <c r="M1"/>
  <c r="H13" i="1" l="1"/>
  <c r="H14"/>
  <c r="H15"/>
  <c r="H16"/>
  <c r="H11"/>
  <c r="N13" l="1"/>
  <c r="N14"/>
  <c r="N15"/>
  <c r="N16"/>
  <c r="N11"/>
  <c r="O7" l="1"/>
  <c r="P3" s="1"/>
  <c r="M7"/>
  <c r="L7"/>
  <c r="K7"/>
  <c r="J7"/>
  <c r="I7"/>
  <c r="H7" l="1"/>
  <c r="P1" s="1"/>
  <c r="P5" s="1"/>
  <c r="N7"/>
  <c r="P7" s="1"/>
  <c r="M1" l="1"/>
  <c r="G7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<sst xmlns="http://schemas.openxmlformats.org/spreadsheetml/2006/main" count="338" uniqueCount="84">
  <si>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</si>
  <si>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</si>
  <si>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</si>
  <si>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</si>
  <si>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</si>
  <si>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</si>
  <si>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</si>
  <si>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>TOTALE DOVUTO</t>
  </si>
  <si>
    <t>(importi in Euro € )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</si>
  <si>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</si>
  <si>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</si>
  <si>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</si>
  <si>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</si>
  <si>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</si>
  <si>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</si>
  <si>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</si>
  <si>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</si>
  <si>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</si>
  <si>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</si>
  <si>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</si>
  <si>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</si>
  <si>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</si>
  <si>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</si>
  <si>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</si>
  <si>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</si>
  <si>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</si>
  <si>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</si>
  <si>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</si>
  <si>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</si>
  <si>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</si>
  <si>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</si>
  <si>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</si>
  <si>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</si>
  <si>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</si>
  <si>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</si>
  <si>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</si>
  <si>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</si>
  <si>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Walter Furlan</t>
  </si>
  <si>
    <t>Ford Fiesta 1.4 97CV</t>
  </si>
  <si>
    <t>Daniele Milan</t>
  </si>
  <si>
    <t xml:space="preserve">Costo carburante - </t>
  </si>
  <si>
    <t>Consumo autovettura -</t>
  </si>
  <si>
    <t>SPESE ESTERO</t>
  </si>
  <si>
    <t>Paese</t>
  </si>
  <si>
    <t>Valuta</t>
  </si>
  <si>
    <t>SPESE VITTO / ALLOGGIO</t>
  </si>
  <si>
    <t>Controvalore € Carta Credito</t>
  </si>
  <si>
    <t>Costo Carburante</t>
  </si>
  <si>
    <t>Milano</t>
  </si>
  <si>
    <t>pranzo</t>
  </si>
  <si>
    <t>Pranzo</t>
  </si>
  <si>
    <t>Cena</t>
  </si>
  <si>
    <t>USD</t>
  </si>
  <si>
    <t>restituzione contanti</t>
  </si>
  <si>
    <t>(importi in Valuta USD)</t>
  </si>
  <si>
    <t>QAR</t>
  </si>
  <si>
    <t>DEMO Egitto</t>
  </si>
  <si>
    <t>Malpensa express</t>
  </si>
  <si>
    <t>10_01</t>
  </si>
  <si>
    <t>10_02</t>
  </si>
  <si>
    <t>10_03</t>
  </si>
  <si>
    <t>Bar</t>
  </si>
  <si>
    <t>cena x 2</t>
  </si>
  <si>
    <t>Egitto</t>
  </si>
  <si>
    <t>EGP</t>
  </si>
  <si>
    <t>Milipol Doha</t>
  </si>
  <si>
    <t>visto qatar</t>
  </si>
  <si>
    <t>Qatar</t>
  </si>
  <si>
    <t>Visto egitto</t>
  </si>
  <si>
    <t>Prelievo contanti</t>
  </si>
  <si>
    <t>Taxi</t>
  </si>
  <si>
    <t>Piscina x3</t>
  </si>
  <si>
    <t>Cena x5</t>
  </si>
  <si>
    <t>Checkout albergo</t>
  </si>
  <si>
    <t>N/A</t>
  </si>
  <si>
    <t>Malpensa express (spesa personale)</t>
  </si>
  <si>
    <t>snack</t>
  </si>
  <si>
    <t>Ricarica credito skype (manca giustificativo)</t>
  </si>
  <si>
    <t>Extra albergo</t>
  </si>
  <si>
    <t>(importi in Valuta EGP)</t>
  </si>
  <si>
    <t>spesa personale</t>
  </si>
  <si>
    <r>
      <t xml:space="preserve">Pranzo </t>
    </r>
    <r>
      <rPr>
        <b/>
        <sz val="14"/>
        <color rgb="FFFF0000"/>
        <rFont val="Gulim"/>
        <family val="2"/>
      </rPr>
      <t>(manca giustificativo)</t>
    </r>
  </si>
  <si>
    <t>10_04</t>
  </si>
  <si>
    <t>(importi in Valuta QAR)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</si>
</sst>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  <font>
      <b/>
      <i/>
      <sz val="20"/>
      <color indexed="1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169" fontId="1" fillId="6" borderId="12" xfId="0" applyNumberFormat="1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171" fontId="1" fillId="0" borderId="39" xfId="0" applyNumberFormat="1" applyFont="1" applyBorder="1" applyAlignment="1" applyProtection="1">
      <alignment horizontal="right" vertical="center"/>
      <protection locked="0"/>
    </xf>
    <xf numFmtId="0" fontId="1" fillId="9" borderId="41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2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4" fontId="1" fillId="2" borderId="46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right" vertical="center" wrapText="1"/>
    </xf>
    <xf numFmtId="40" fontId="2" fillId="0" borderId="40" xfId="0" applyNumberFormat="1" applyFont="1" applyBorder="1" applyAlignment="1" applyProtection="1">
      <alignment vertical="center"/>
    </xf>
    <xf numFmtId="0" fontId="2" fillId="0" borderId="40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1" fillId="8" borderId="42" xfId="0" applyNumberFormat="1" applyFont="1" applyFill="1" applyBorder="1" applyAlignment="1" applyProtection="1">
      <alignment horizontal="center" vertical="center"/>
    </xf>
    <xf numFmtId="0" fontId="1" fillId="8" borderId="43" xfId="0" applyNumberFormat="1" applyFont="1" applyFill="1" applyBorder="1" applyAlignment="1" applyProtection="1">
      <alignment vertical="center"/>
    </xf>
    <xf numFmtId="0" fontId="1" fillId="8" borderId="44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68" fontId="1" fillId="2" borderId="61" xfId="0" applyNumberFormat="1" applyFont="1" applyFill="1" applyBorder="1" applyAlignment="1" applyProtection="1">
      <alignment horizontal="right" vertical="center"/>
    </xf>
    <xf numFmtId="168" fontId="1" fillId="2" borderId="62" xfId="0" applyNumberFormat="1" applyFont="1" applyFill="1" applyBorder="1" applyAlignment="1" applyProtection="1">
      <alignment horizontal="right" vertical="center"/>
    </xf>
    <xf numFmtId="168" fontId="1" fillId="2" borderId="63" xfId="0" applyNumberFormat="1" applyFont="1" applyFill="1" applyBorder="1" applyAlignment="1" applyProtection="1">
      <alignment horizontal="right" vertical="center"/>
    </xf>
    <xf numFmtId="168" fontId="1" fillId="2" borderId="64" xfId="0" applyNumberFormat="1" applyFont="1" applyFill="1" applyBorder="1" applyAlignment="1" applyProtection="1">
      <alignment horizontal="right" vertical="center"/>
    </xf>
    <xf numFmtId="0" fontId="2" fillId="7" borderId="63" xfId="0" applyFont="1" applyFill="1" applyBorder="1" applyAlignment="1" applyProtection="1">
      <alignment horizontal="center" vertical="center"/>
    </xf>
    <xf numFmtId="0" fontId="2" fillId="7" borderId="79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171" fontId="1" fillId="0" borderId="89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3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</xf>
    <xf numFmtId="166" fontId="2" fillId="5" borderId="7" xfId="0" applyNumberFormat="1" applyFont="1" applyFill="1" applyBorder="1" applyAlignment="1" applyProtection="1">
      <alignment vertical="center"/>
    </xf>
    <xf numFmtId="170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171" fontId="11" fillId="0" borderId="89" xfId="0" applyNumberFormat="1" applyFont="1" applyBorder="1" applyAlignment="1" applyProtection="1">
      <alignment horizontal="right" vertical="center"/>
    </xf>
    <xf numFmtId="171" fontId="11" fillId="0" borderId="16" xfId="0" applyNumberFormat="1" applyFont="1" applyBorder="1" applyAlignment="1" applyProtection="1">
      <alignment horizontal="right" vertical="center"/>
      <protection locked="0"/>
    </xf>
    <xf numFmtId="171" fontId="11" fillId="0" borderId="13" xfId="0" applyNumberFormat="1" applyFont="1" applyBorder="1" applyAlignment="1" applyProtection="1">
      <alignment horizontal="right" vertical="center"/>
      <protection locked="0"/>
    </xf>
    <xf numFmtId="171" fontId="11" fillId="0" borderId="39" xfId="0" applyNumberFormat="1" applyFont="1" applyBorder="1" applyAlignment="1" applyProtection="1">
      <alignment horizontal="right" vertical="center"/>
      <protection locked="0"/>
    </xf>
    <xf numFmtId="171" fontId="11" fillId="0" borderId="18" xfId="0" applyNumberFormat="1" applyFont="1" applyBorder="1" applyAlignment="1" applyProtection="1">
      <alignment horizontal="right" vertical="center"/>
      <protection locked="0"/>
    </xf>
    <xf numFmtId="171" fontId="11" fillId="0" borderId="19" xfId="0" applyNumberFormat="1" applyFont="1" applyBorder="1" applyAlignment="1" applyProtection="1">
      <alignment horizontal="right" vertical="center"/>
      <protection locked="0"/>
    </xf>
    <xf numFmtId="4" fontId="11" fillId="4" borderId="20" xfId="0" applyNumberFormat="1" applyFont="1" applyFill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0" fontId="11" fillId="0" borderId="40" xfId="0" applyNumberFormat="1" applyFont="1" applyBorder="1" applyAlignment="1" applyProtection="1">
      <alignment vertical="center"/>
    </xf>
    <xf numFmtId="43" fontId="11" fillId="5" borderId="7" xfId="0" applyNumberFormat="1" applyFont="1" applyFill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172" fontId="11" fillId="0" borderId="0" xfId="0" applyNumberFormat="1" applyFont="1" applyAlignment="1" applyProtection="1">
      <alignment vertical="center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171" fontId="13" fillId="0" borderId="15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  <protection locked="0"/>
    </xf>
    <xf numFmtId="171" fontId="13" fillId="0" borderId="13" xfId="0" applyNumberFormat="1" applyFont="1" applyBorder="1" applyAlignment="1" applyProtection="1">
      <alignment horizontal="right" vertical="center"/>
      <protection locked="0"/>
    </xf>
    <xf numFmtId="171" fontId="13" fillId="0" borderId="18" xfId="0" applyNumberFormat="1" applyFont="1" applyBorder="1" applyAlignment="1" applyProtection="1">
      <alignment horizontal="right" vertical="center"/>
      <protection locked="0"/>
    </xf>
    <xf numFmtId="171" fontId="13" fillId="0" borderId="39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171" fontId="13" fillId="0" borderId="89" xfId="0" applyNumberFormat="1" applyFont="1" applyBorder="1" applyAlignment="1" applyProtection="1">
      <alignment horizontal="right" vertical="center"/>
    </xf>
    <xf numFmtId="171" fontId="13" fillId="0" borderId="1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</xf>
    <xf numFmtId="43" fontId="2" fillId="5" borderId="7" xfId="0" applyNumberFormat="1" applyFont="1" applyFill="1" applyBorder="1" applyAlignment="1" applyProtection="1">
      <alignment vertical="center"/>
    </xf>
    <xf numFmtId="0" fontId="2" fillId="0" borderId="75" xfId="0" applyFont="1" applyBorder="1" applyAlignment="1" applyProtection="1">
      <alignment horizontal="center" vertical="center" textRotation="180"/>
    </xf>
    <xf numFmtId="0" fontId="2" fillId="0" borderId="77" xfId="0" applyFont="1" applyBorder="1" applyAlignment="1" applyProtection="1">
      <alignment horizontal="center" vertical="center" textRotation="180"/>
    </xf>
    <xf numFmtId="0" fontId="2" fillId="0" borderId="88" xfId="0" applyFont="1" applyBorder="1" applyAlignment="1" applyProtection="1">
      <alignment horizontal="center" vertical="center" textRotation="180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86" xfId="0" applyFont="1" applyFill="1" applyBorder="1" applyAlignment="1" applyProtection="1">
      <alignment horizontal="center" vertical="center" wrapText="1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1" fillId="6" borderId="76" xfId="0" applyNumberFormat="1" applyFont="1" applyFill="1" applyBorder="1" applyAlignment="1" applyProtection="1">
      <alignment horizontal="center" vertical="center"/>
    </xf>
    <xf numFmtId="0" fontId="1" fillId="6" borderId="78" xfId="0" applyNumberFormat="1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80" xfId="0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8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83" xfId="0" applyFont="1" applyFill="1" applyBorder="1" applyAlignment="1" applyProtection="1">
      <alignment horizontal="center" vertical="center" wrapText="1"/>
    </xf>
    <xf numFmtId="4" fontId="1" fillId="0" borderId="74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87" xfId="0" applyNumberFormat="1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10" borderId="42" xfId="0" applyNumberFormat="1" applyFont="1" applyFill="1" applyBorder="1" applyAlignment="1" applyProtection="1">
      <alignment horizontal="center" vertical="center"/>
    </xf>
    <xf numFmtId="0" fontId="1" fillId="10" borderId="43" xfId="0" applyNumberFormat="1" applyFont="1" applyFill="1" applyBorder="1" applyAlignment="1" applyProtection="1">
      <alignment horizontal="center" vertical="center"/>
    </xf>
    <xf numFmtId="0" fontId="1" fillId="10" borderId="44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="50" zoomScaleSheetLayoutView="50" workbookViewId="0">
      <pane ySplit="10" topLeftCell="A11" activePane="bottomLeft" state="frozen"/>
      <selection pane="bottomLeft" activeCell="M13" sqref="M13:M15"/>
    </sheetView>
  </sheetViews>
  <sheetFormatPr defaultRowHeight="18.75"/>
  <cols>
    <col min="1" max="1" width="6.7109375" style="1" customWidth="1"/>
    <col min="2" max="2" width="19.42578125" style="2" customWidth="1"/>
    <col min="3" max="3" width="23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55" t="s">
        <v>0</v>
      </c>
      <c r="C1" s="155"/>
      <c r="D1" s="155"/>
      <c r="E1" s="156" t="s">
        <v>37</v>
      </c>
      <c r="F1" s="156"/>
      <c r="G1" s="30">
        <v>41913</v>
      </c>
      <c r="H1" s="29" t="s">
        <v>58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72.3</v>
      </c>
      <c r="Q1" s="3" t="s">
        <v>25</v>
      </c>
    </row>
    <row r="2" spans="1:19" s="8" customFormat="1" ht="35.25" customHeight="1">
      <c r="A2" s="4"/>
      <c r="B2" s="157" t="s">
        <v>2</v>
      </c>
      <c r="C2" s="157"/>
      <c r="D2" s="157"/>
      <c r="E2" s="156" t="s">
        <v>39</v>
      </c>
      <c r="F2" s="156"/>
      <c r="G2" s="9"/>
      <c r="H2" s="9"/>
      <c r="N2" s="10" t="s">
        <v>3</v>
      </c>
      <c r="O2" s="11"/>
      <c r="P2" s="12"/>
      <c r="Q2" s="3" t="s">
        <v>24</v>
      </c>
    </row>
    <row r="3" spans="1:19" s="8" customFormat="1" ht="35.25" customHeight="1">
      <c r="A3" s="4"/>
      <c r="B3" s="157" t="s">
        <v>23</v>
      </c>
      <c r="C3" s="157"/>
      <c r="D3" s="157"/>
      <c r="E3" s="156" t="s">
        <v>24</v>
      </c>
      <c r="F3" s="156"/>
      <c r="N3" s="10" t="s">
        <v>4</v>
      </c>
      <c r="O3" s="11"/>
      <c r="P3" s="12">
        <f>+O7</f>
        <v>64.3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19</v>
      </c>
      <c r="H4" s="21">
        <v>0.47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34"/>
      <c r="D5" s="20"/>
      <c r="E5" s="31">
        <v>5</v>
      </c>
      <c r="F5" s="14"/>
      <c r="G5" s="10" t="s">
        <v>47</v>
      </c>
      <c r="H5" s="21">
        <v>1.1100000000000001</v>
      </c>
      <c r="N5" s="160" t="s">
        <v>7</v>
      </c>
      <c r="O5" s="160"/>
      <c r="P5" s="94">
        <f>P1-P2-P3-P4</f>
        <v>8</v>
      </c>
      <c r="Q5" s="13"/>
      <c r="R5" s="14"/>
    </row>
    <row r="6" spans="1:19" s="8" customFormat="1" ht="31.5" customHeight="1" thickTop="1" thickBot="1">
      <c r="A6" s="4"/>
      <c r="B6" s="22" t="s">
        <v>8</v>
      </c>
      <c r="C6" s="22"/>
      <c r="D6" s="22"/>
      <c r="E6" s="14"/>
      <c r="F6" s="14"/>
      <c r="G6" s="10" t="s">
        <v>38</v>
      </c>
      <c r="H6" s="23">
        <v>11.11</v>
      </c>
      <c r="R6" s="13"/>
      <c r="S6" s="14"/>
    </row>
    <row r="7" spans="1:19" s="8" customFormat="1" ht="27" customHeight="1" thickBot="1">
      <c r="A7" s="66"/>
      <c r="B7" s="67"/>
      <c r="C7" s="67"/>
      <c r="D7" s="68" t="s">
        <v>26</v>
      </c>
      <c r="E7" s="163" t="s">
        <v>9</v>
      </c>
      <c r="F7" s="164"/>
      <c r="G7" s="69">
        <f t="shared" ref="G7:O7" si="0">SUM(G11:G20)</f>
        <v>0</v>
      </c>
      <c r="H7" s="69">
        <f t="shared" si="0"/>
        <v>0</v>
      </c>
      <c r="I7" s="70">
        <f t="shared" si="0"/>
        <v>0</v>
      </c>
      <c r="J7" s="71">
        <f t="shared" si="0"/>
        <v>24</v>
      </c>
      <c r="K7" s="72">
        <f t="shared" si="0"/>
        <v>20</v>
      </c>
      <c r="L7" s="72">
        <f t="shared" si="0"/>
        <v>0</v>
      </c>
      <c r="M7" s="72">
        <f t="shared" si="0"/>
        <v>28.3</v>
      </c>
      <c r="N7" s="72">
        <f t="shared" si="0"/>
        <v>72.3</v>
      </c>
      <c r="O7" s="73">
        <f t="shared" si="0"/>
        <v>64.3</v>
      </c>
      <c r="P7" s="13">
        <f>+N7-SUM(I7:M7)</f>
        <v>0</v>
      </c>
    </row>
    <row r="8" spans="1:19" ht="36" customHeight="1" thickBot="1">
      <c r="A8" s="134"/>
      <c r="B8" s="74"/>
      <c r="C8" s="137" t="s">
        <v>11</v>
      </c>
      <c r="D8" s="140" t="s">
        <v>22</v>
      </c>
      <c r="E8" s="137" t="s">
        <v>12</v>
      </c>
      <c r="F8" s="141" t="s">
        <v>28</v>
      </c>
      <c r="G8" s="144" t="s">
        <v>13</v>
      </c>
      <c r="H8" s="146" t="s">
        <v>14</v>
      </c>
      <c r="I8" s="152" t="s">
        <v>31</v>
      </c>
      <c r="J8" s="152" t="s">
        <v>33</v>
      </c>
      <c r="K8" s="152" t="s">
        <v>32</v>
      </c>
      <c r="L8" s="161" t="s">
        <v>29</v>
      </c>
      <c r="M8" s="162"/>
      <c r="N8" s="131" t="s">
        <v>15</v>
      </c>
      <c r="O8" s="149" t="s">
        <v>16</v>
      </c>
      <c r="P8" s="128" t="s">
        <v>17</v>
      </c>
      <c r="R8" s="2"/>
    </row>
    <row r="9" spans="1:19" ht="36" customHeight="1" thickTop="1" thickBot="1">
      <c r="A9" s="135"/>
      <c r="B9" s="35" t="s">
        <v>10</v>
      </c>
      <c r="C9" s="138"/>
      <c r="D9" s="138"/>
      <c r="E9" s="138"/>
      <c r="F9" s="142"/>
      <c r="G9" s="145"/>
      <c r="H9" s="147"/>
      <c r="I9" s="153" t="s">
        <v>31</v>
      </c>
      <c r="J9" s="153"/>
      <c r="K9" s="153" t="s">
        <v>30</v>
      </c>
      <c r="L9" s="165" t="s">
        <v>20</v>
      </c>
      <c r="M9" s="158" t="s">
        <v>21</v>
      </c>
      <c r="N9" s="132"/>
      <c r="O9" s="150"/>
      <c r="P9" s="129"/>
      <c r="R9" s="2"/>
    </row>
    <row r="10" spans="1:19" ht="37.5" customHeight="1" thickTop="1" thickBot="1">
      <c r="A10" s="136"/>
      <c r="B10" s="75"/>
      <c r="C10" s="139"/>
      <c r="D10" s="139"/>
      <c r="E10" s="139"/>
      <c r="F10" s="143"/>
      <c r="G10" s="76" t="s">
        <v>18</v>
      </c>
      <c r="H10" s="148"/>
      <c r="I10" s="154"/>
      <c r="J10" s="154"/>
      <c r="K10" s="154"/>
      <c r="L10" s="166"/>
      <c r="M10" s="159"/>
      <c r="N10" s="133"/>
      <c r="O10" s="151"/>
      <c r="P10" s="130"/>
      <c r="R10" s="2"/>
    </row>
    <row r="11" spans="1:19" ht="30" customHeight="1">
      <c r="A11" s="24">
        <v>1</v>
      </c>
      <c r="B11" s="91">
        <v>41925</v>
      </c>
      <c r="C11" s="79" t="s">
        <v>56</v>
      </c>
      <c r="D11" s="90" t="s">
        <v>57</v>
      </c>
      <c r="E11" s="92"/>
      <c r="F11" s="92" t="s">
        <v>48</v>
      </c>
      <c r="G11" s="81"/>
      <c r="H11" s="82">
        <f>IF($E$3="si",($H$5/$H$6*G11),IF($E$3="no",G11*$H$4,0))</f>
        <v>0</v>
      </c>
      <c r="I11" s="82"/>
      <c r="J11" s="93">
        <v>24</v>
      </c>
      <c r="K11" s="83"/>
      <c r="L11" s="84"/>
      <c r="M11" s="85"/>
      <c r="N11" s="86">
        <f>SUM(H11:M11)</f>
        <v>24</v>
      </c>
      <c r="O11" s="89">
        <v>24</v>
      </c>
      <c r="P11" s="27"/>
      <c r="R11" s="2"/>
    </row>
    <row r="12" spans="1:19" s="78" customFormat="1" ht="30" customHeight="1">
      <c r="A12" s="24">
        <v>2</v>
      </c>
      <c r="B12" s="91">
        <v>41925</v>
      </c>
      <c r="C12" s="79" t="s">
        <v>56</v>
      </c>
      <c r="D12" s="90" t="s">
        <v>75</v>
      </c>
      <c r="E12" s="92"/>
      <c r="F12" s="92" t="s">
        <v>48</v>
      </c>
      <c r="G12" s="81"/>
      <c r="H12" s="82"/>
      <c r="I12" s="82"/>
      <c r="J12" s="93"/>
      <c r="K12" s="83"/>
      <c r="L12" s="36"/>
      <c r="M12" s="85"/>
      <c r="N12" s="86">
        <f>SUM(H12:M12)</f>
        <v>0</v>
      </c>
      <c r="O12" s="89">
        <v>12</v>
      </c>
      <c r="P12" s="87"/>
    </row>
    <row r="13" spans="1:19" ht="30" customHeight="1">
      <c r="A13" s="24">
        <v>3</v>
      </c>
      <c r="B13" s="91">
        <v>41925</v>
      </c>
      <c r="C13" s="79" t="s">
        <v>56</v>
      </c>
      <c r="D13" s="90" t="s">
        <v>50</v>
      </c>
      <c r="E13" s="92"/>
      <c r="F13" s="92" t="s">
        <v>48</v>
      </c>
      <c r="G13" s="81"/>
      <c r="H13" s="82">
        <f t="shared" ref="H13:H16" si="1">IF($E$3="si",($H$5/$H$6*G13),IF($E$3="no",G13*$H$4,0))</f>
        <v>0</v>
      </c>
      <c r="I13" s="82"/>
      <c r="J13" s="93"/>
      <c r="K13" s="83"/>
      <c r="L13" s="85"/>
      <c r="M13" s="85">
        <v>20.3</v>
      </c>
      <c r="N13" s="86">
        <f t="shared" ref="N13:N16" si="2">SUM(H13:M13)</f>
        <v>20.3</v>
      </c>
      <c r="O13" s="89">
        <v>20.3</v>
      </c>
      <c r="P13" s="27"/>
      <c r="R13" s="2"/>
    </row>
    <row r="14" spans="1:19" ht="30" customHeight="1">
      <c r="A14" s="24">
        <v>4</v>
      </c>
      <c r="B14" s="91">
        <v>41925</v>
      </c>
      <c r="C14" s="79" t="s">
        <v>56</v>
      </c>
      <c r="D14" s="90" t="s">
        <v>68</v>
      </c>
      <c r="E14" s="92"/>
      <c r="F14" s="92" t="s">
        <v>63</v>
      </c>
      <c r="G14" s="81"/>
      <c r="H14" s="82">
        <f t="shared" si="1"/>
        <v>0</v>
      </c>
      <c r="I14" s="82"/>
      <c r="J14" s="93"/>
      <c r="K14" s="83">
        <v>20</v>
      </c>
      <c r="L14" s="84"/>
      <c r="M14" s="85"/>
      <c r="N14" s="86">
        <f t="shared" si="2"/>
        <v>20</v>
      </c>
      <c r="O14" s="89"/>
      <c r="P14" s="27"/>
      <c r="R14" s="2"/>
    </row>
    <row r="15" spans="1:19" ht="30" customHeight="1">
      <c r="A15" s="24">
        <v>5</v>
      </c>
      <c r="B15" s="91">
        <v>41925</v>
      </c>
      <c r="C15" s="79" t="s">
        <v>56</v>
      </c>
      <c r="D15" s="79" t="s">
        <v>61</v>
      </c>
      <c r="E15" s="92"/>
      <c r="F15" s="92" t="s">
        <v>48</v>
      </c>
      <c r="G15" s="81"/>
      <c r="H15" s="82">
        <f t="shared" si="1"/>
        <v>0</v>
      </c>
      <c r="I15" s="82"/>
      <c r="J15" s="93"/>
      <c r="K15" s="83"/>
      <c r="L15" s="84"/>
      <c r="M15" s="85">
        <v>8</v>
      </c>
      <c r="N15" s="86">
        <f t="shared" si="2"/>
        <v>8</v>
      </c>
      <c r="O15" s="89">
        <v>8</v>
      </c>
      <c r="P15" s="27"/>
      <c r="R15" s="2"/>
    </row>
    <row r="16" spans="1:19" ht="31.5" customHeight="1">
      <c r="A16" s="24">
        <v>6</v>
      </c>
      <c r="B16" s="91"/>
      <c r="C16" s="79"/>
      <c r="D16" s="79"/>
      <c r="E16" s="92"/>
      <c r="F16" s="92"/>
      <c r="G16" s="81"/>
      <c r="H16" s="82">
        <f t="shared" si="1"/>
        <v>0</v>
      </c>
      <c r="I16" s="82"/>
      <c r="J16" s="93"/>
      <c r="K16" s="83"/>
      <c r="L16" s="84"/>
      <c r="M16" s="85"/>
      <c r="N16" s="86">
        <f t="shared" si="2"/>
        <v>0</v>
      </c>
      <c r="O16" s="89"/>
      <c r="P16" s="27"/>
      <c r="R16" s="2"/>
    </row>
    <row r="17" spans="1:18" ht="31.5" customHeight="1">
      <c r="A17" s="24">
        <v>7</v>
      </c>
      <c r="B17" s="112"/>
      <c r="C17" s="113"/>
      <c r="D17" s="114"/>
      <c r="E17" s="115"/>
      <c r="F17" s="115"/>
      <c r="G17" s="116"/>
      <c r="H17" s="117">
        <f t="shared" ref="H17:H19" si="3">IF($E$3="si",($H$5/$H$6*G17),IF($E$3="no",G17*$H$4,0))</f>
        <v>0</v>
      </c>
      <c r="I17" s="117"/>
      <c r="J17" s="118"/>
      <c r="K17" s="119"/>
      <c r="L17" s="120"/>
      <c r="M17" s="121"/>
      <c r="N17" s="86">
        <f t="shared" ref="N17:N20" si="4">SUM(H17:M17)</f>
        <v>0</v>
      </c>
      <c r="O17" s="89"/>
      <c r="P17" s="27"/>
      <c r="R17" s="2"/>
    </row>
    <row r="18" spans="1:18" ht="30" customHeight="1">
      <c r="A18" s="24">
        <v>8</v>
      </c>
      <c r="B18" s="112"/>
      <c r="C18" s="113"/>
      <c r="D18" s="113"/>
      <c r="E18" s="115"/>
      <c r="F18" s="115"/>
      <c r="G18" s="116"/>
      <c r="H18" s="117">
        <f t="shared" si="3"/>
        <v>0</v>
      </c>
      <c r="I18" s="117"/>
      <c r="J18" s="118"/>
      <c r="K18" s="119"/>
      <c r="L18" s="120"/>
      <c r="M18" s="121"/>
      <c r="N18" s="86">
        <f t="shared" si="4"/>
        <v>0</v>
      </c>
      <c r="O18" s="89"/>
      <c r="P18" s="27"/>
      <c r="R18" s="2"/>
    </row>
    <row r="19" spans="1:18" ht="30" customHeight="1">
      <c r="A19" s="24">
        <v>9</v>
      </c>
      <c r="B19" s="112"/>
      <c r="C19" s="113"/>
      <c r="D19" s="114"/>
      <c r="E19" s="115"/>
      <c r="F19" s="115"/>
      <c r="G19" s="116"/>
      <c r="H19" s="117">
        <f t="shared" si="3"/>
        <v>0</v>
      </c>
      <c r="I19" s="117"/>
      <c r="J19" s="118"/>
      <c r="K19" s="119"/>
      <c r="L19" s="120"/>
      <c r="M19" s="121"/>
      <c r="N19" s="86">
        <f t="shared" si="4"/>
        <v>0</v>
      </c>
      <c r="O19" s="89"/>
      <c r="P19" s="27"/>
      <c r="R19" s="2"/>
    </row>
    <row r="20" spans="1:18" s="78" customFormat="1" ht="30" customHeight="1">
      <c r="A20" s="24">
        <v>10</v>
      </c>
      <c r="B20" s="112"/>
      <c r="C20" s="113"/>
      <c r="D20" s="114"/>
      <c r="E20" s="115"/>
      <c r="F20" s="115"/>
      <c r="G20" s="116"/>
      <c r="H20" s="117"/>
      <c r="I20" s="117"/>
      <c r="J20" s="118"/>
      <c r="K20" s="119"/>
      <c r="L20" s="120"/>
      <c r="M20" s="121"/>
      <c r="N20" s="86">
        <f t="shared" si="4"/>
        <v>0</v>
      </c>
      <c r="O20" s="89"/>
      <c r="P20" s="87"/>
    </row>
    <row r="22" spans="1:18">
      <c r="A22" s="32"/>
      <c r="B22" s="33"/>
      <c r="C22" s="33"/>
      <c r="D22" s="33"/>
      <c r="E22" s="33"/>
      <c r="F22" s="33"/>
      <c r="G22" s="33"/>
      <c r="H22" s="33"/>
      <c r="I22" s="33"/>
      <c r="J22" s="48"/>
      <c r="K22" s="48"/>
      <c r="L22" s="33"/>
      <c r="M22" s="33"/>
      <c r="N22" s="33"/>
      <c r="O22" s="33"/>
      <c r="P22" s="48"/>
      <c r="Q22" s="3"/>
    </row>
    <row r="23" spans="1:18">
      <c r="A23" s="38"/>
      <c r="B23" s="39"/>
      <c r="C23" s="40"/>
      <c r="D23" s="41"/>
      <c r="E23" s="41"/>
      <c r="F23" s="42"/>
      <c r="G23" s="43"/>
      <c r="H23" s="44"/>
      <c r="I23" s="45"/>
      <c r="J23" s="48"/>
      <c r="K23" s="48"/>
      <c r="L23" s="45"/>
      <c r="M23" s="45"/>
      <c r="N23" s="46"/>
      <c r="O23" s="47"/>
      <c r="P23" s="48"/>
      <c r="Q23" s="3"/>
    </row>
    <row r="24" spans="1:18">
      <c r="A24" s="32"/>
      <c r="B24" s="37" t="s">
        <v>34</v>
      </c>
      <c r="C24" s="37"/>
      <c r="D24" s="37"/>
      <c r="E24" s="33"/>
      <c r="F24" s="33"/>
      <c r="G24" s="37" t="s">
        <v>36</v>
      </c>
      <c r="H24" s="37"/>
      <c r="I24" s="37"/>
      <c r="J24" s="48"/>
      <c r="K24" s="48"/>
      <c r="L24" s="37" t="s">
        <v>35</v>
      </c>
      <c r="M24" s="37"/>
      <c r="N24" s="37"/>
      <c r="O24" s="33"/>
      <c r="P24" s="48"/>
      <c r="Q24" s="3"/>
    </row>
    <row r="25" spans="1:18">
      <c r="A25" s="32"/>
      <c r="B25" s="33"/>
      <c r="C25" s="33"/>
      <c r="D25" s="33"/>
      <c r="E25" s="33"/>
      <c r="F25" s="33"/>
      <c r="G25" s="33"/>
      <c r="H25" s="33"/>
      <c r="I25" s="33"/>
      <c r="J25" s="48"/>
      <c r="K25" s="48"/>
      <c r="L25" s="33"/>
      <c r="M25" s="33"/>
      <c r="N25" s="33"/>
      <c r="O25" s="33"/>
      <c r="P25" s="48"/>
      <c r="Q25" s="3"/>
    </row>
    <row r="26" spans="1:18">
      <c r="A26" s="32"/>
      <c r="B26" s="33"/>
      <c r="C26" s="33"/>
      <c r="D26" s="33"/>
      <c r="E26" s="33"/>
      <c r="F26" s="33"/>
      <c r="G26" s="33"/>
      <c r="H26" s="33"/>
      <c r="I26" s="33"/>
      <c r="J26" s="48"/>
      <c r="K26" s="48"/>
      <c r="L26" s="33"/>
      <c r="M26" s="33"/>
      <c r="N26" s="33"/>
      <c r="O26" s="33"/>
      <c r="P26" s="48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23:M23 I17:M18 H11:H20 L11:M16 J19:L20 I11:J16 G11:G16">
      <formula1>0</formula1>
      <formula2>0</formula2>
    </dataValidation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textLength" operator="greaterThan" allowBlank="1" showErrorMessage="1" sqref="D23:E23">
      <formula1>1</formula1>
      <formula2>0</formula2>
    </dataValidation>
    <dataValidation type="textLength" operator="greaterThan" sqref="F23 F11:F20">
      <formula1>1</formula1>
      <formula2>0</formula2>
    </dataValidation>
    <dataValidation type="date" operator="greaterThanOrEqual" showErrorMessage="1" errorTitle="Data" error="Inserire una data superiore al 1/11/2000" sqref="B23 B11:B20">
      <formula1>36831</formula1>
      <formula2>0</formula2>
    </dataValidation>
    <dataValidation type="textLength" operator="greaterThan" allowBlank="1" sqref="C2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R12" sqref="R12:R14"/>
    </sheetView>
  </sheetViews>
  <sheetFormatPr defaultRowHeight="18.75"/>
  <cols>
    <col min="1" max="1" width="6.7109375" style="1" customWidth="1"/>
    <col min="2" max="2" width="16.5703125" style="78" customWidth="1"/>
    <col min="3" max="3" width="27.7109375" style="78" customWidth="1"/>
    <col min="4" max="4" width="49.28515625" style="78" bestFit="1" customWidth="1"/>
    <col min="5" max="5" width="22.85546875" style="78" customWidth="1"/>
    <col min="6" max="6" width="42.85546875" style="78" customWidth="1"/>
    <col min="7" max="7" width="18.28515625" style="78" customWidth="1"/>
    <col min="8" max="8" width="26.42578125" style="78" customWidth="1"/>
    <col min="9" max="9" width="22.42578125" style="78" customWidth="1"/>
    <col min="10" max="11" width="25.85546875" style="78" customWidth="1"/>
    <col min="12" max="12" width="25.5703125" style="78" customWidth="1"/>
    <col min="13" max="13" width="19.85546875" style="78" customWidth="1"/>
    <col min="14" max="14" width="30.7109375" style="78" customWidth="1"/>
    <col min="15" max="15" width="27.28515625" style="78" customWidth="1"/>
    <col min="16" max="16" width="19.85546875" style="78" customWidth="1"/>
    <col min="17" max="17" width="19.85546875" style="3" hidden="1" customWidth="1"/>
    <col min="18" max="18" width="31.140625" style="78" customWidth="1"/>
    <col min="19" max="16384" width="9.140625" style="78"/>
  </cols>
  <sheetData>
    <row r="1" spans="1:18" s="8" customFormat="1" ht="65.25" customHeight="1">
      <c r="A1" s="4"/>
      <c r="B1" s="155" t="s">
        <v>0</v>
      </c>
      <c r="C1" s="155"/>
      <c r="D1" s="156" t="s">
        <v>37</v>
      </c>
      <c r="E1" s="156"/>
      <c r="F1" s="30">
        <v>41913</v>
      </c>
      <c r="G1" s="29" t="s">
        <v>59</v>
      </c>
      <c r="L1" s="8" t="s">
        <v>27</v>
      </c>
      <c r="M1" s="3">
        <f>+P1-N7</f>
        <v>0</v>
      </c>
      <c r="N1" s="5" t="s">
        <v>1</v>
      </c>
      <c r="O1" s="6"/>
      <c r="P1" s="49">
        <f>SUM(H7:M7)</f>
        <v>1578.8600000000001</v>
      </c>
      <c r="Q1" s="3" t="s">
        <v>25</v>
      </c>
      <c r="R1" s="50">
        <f>SUM(R11:R18)</f>
        <v>177.51999999999998</v>
      </c>
    </row>
    <row r="2" spans="1:18" s="8" customFormat="1" ht="57.75" customHeight="1">
      <c r="A2" s="4"/>
      <c r="B2" s="157" t="s">
        <v>2</v>
      </c>
      <c r="C2" s="157"/>
      <c r="D2" s="156" t="s">
        <v>39</v>
      </c>
      <c r="E2" s="156"/>
      <c r="F2" s="9"/>
      <c r="G2" s="9"/>
      <c r="N2" s="10" t="s">
        <v>3</v>
      </c>
      <c r="O2" s="11"/>
      <c r="P2" s="12"/>
      <c r="Q2" s="3" t="s">
        <v>24</v>
      </c>
      <c r="R2" s="50"/>
    </row>
    <row r="3" spans="1:18" s="8" customFormat="1" ht="35.25" customHeight="1">
      <c r="A3" s="4"/>
      <c r="B3" s="157" t="s">
        <v>23</v>
      </c>
      <c r="C3" s="157"/>
      <c r="D3" s="156" t="s">
        <v>24</v>
      </c>
      <c r="E3" s="156"/>
      <c r="N3" s="10" t="s">
        <v>4</v>
      </c>
      <c r="O3" s="11"/>
      <c r="P3" s="51">
        <f>+O7</f>
        <v>1578.86</v>
      </c>
      <c r="Q3" s="13"/>
      <c r="R3" s="50">
        <f>SUM(R11:R16,R18:R18)</f>
        <v>177.51999999999998</v>
      </c>
    </row>
    <row r="4" spans="1:18" s="8" customFormat="1" ht="35.25" customHeight="1" thickBot="1">
      <c r="A4" s="4"/>
      <c r="D4" s="14"/>
      <c r="E4" s="14"/>
      <c r="F4" s="10" t="s">
        <v>19</v>
      </c>
      <c r="G4" s="52">
        <v>1</v>
      </c>
      <c r="H4" s="15"/>
      <c r="I4" s="15"/>
      <c r="J4" s="78"/>
      <c r="K4" s="78"/>
      <c r="L4" s="78"/>
      <c r="M4" s="78"/>
      <c r="N4" s="16" t="s">
        <v>5</v>
      </c>
      <c r="O4" s="17"/>
      <c r="P4" s="18"/>
      <c r="Q4" s="13"/>
      <c r="R4" s="50"/>
    </row>
    <row r="5" spans="1:18" s="8" customFormat="1" ht="43.5" customHeight="1" thickTop="1" thickBot="1">
      <c r="A5" s="4"/>
      <c r="B5" s="19" t="s">
        <v>6</v>
      </c>
      <c r="C5" s="20"/>
      <c r="D5" s="31">
        <v>4</v>
      </c>
      <c r="E5" s="14"/>
      <c r="F5" s="10" t="s">
        <v>40</v>
      </c>
      <c r="G5" s="52">
        <v>1</v>
      </c>
      <c r="N5" s="160" t="s">
        <v>7</v>
      </c>
      <c r="O5" s="160"/>
      <c r="P5" s="127">
        <f>P1-P2-P3-P4</f>
        <v>2.2737367544323206E-13</v>
      </c>
      <c r="Q5" s="110"/>
      <c r="R5" s="50">
        <f>R1-R3-R2</f>
        <v>0</v>
      </c>
    </row>
    <row r="6" spans="1:18" s="8" customFormat="1" ht="43.5" customHeight="1" thickTop="1" thickBot="1">
      <c r="A6" s="4"/>
      <c r="B6" s="53" t="s">
        <v>79</v>
      </c>
      <c r="C6" s="53"/>
      <c r="D6" s="14"/>
      <c r="E6" s="14"/>
      <c r="F6" s="10" t="s">
        <v>41</v>
      </c>
      <c r="G6" s="54">
        <v>1</v>
      </c>
      <c r="Q6" s="13"/>
    </row>
    <row r="7" spans="1:18" s="8" customFormat="1" ht="27" customHeight="1" thickTop="1" thickBot="1">
      <c r="A7" s="167" t="s">
        <v>42</v>
      </c>
      <c r="B7" s="168"/>
      <c r="C7" s="169"/>
      <c r="D7" s="170" t="s">
        <v>9</v>
      </c>
      <c r="E7" s="171"/>
      <c r="F7" s="171"/>
      <c r="G7" s="55">
        <f t="shared" ref="G7:O7" si="0">SUM(G11:G18)</f>
        <v>0</v>
      </c>
      <c r="H7" s="56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752.54</v>
      </c>
      <c r="M7" s="58">
        <f t="shared" si="0"/>
        <v>826.32</v>
      </c>
      <c r="N7" s="59">
        <f t="shared" si="0"/>
        <v>1578.86</v>
      </c>
      <c r="O7" s="60">
        <f t="shared" si="0"/>
        <v>1578.86</v>
      </c>
      <c r="P7" s="13">
        <f>+N7-SUM(H7:M7)</f>
        <v>0</v>
      </c>
    </row>
    <row r="8" spans="1:18" ht="36" customHeight="1" thickTop="1" thickBot="1">
      <c r="A8" s="172"/>
      <c r="B8" s="138" t="s">
        <v>10</v>
      </c>
      <c r="C8" s="138" t="s">
        <v>11</v>
      </c>
      <c r="D8" s="173" t="s">
        <v>22</v>
      </c>
      <c r="E8" s="138" t="s">
        <v>43</v>
      </c>
      <c r="F8" s="175" t="s">
        <v>44</v>
      </c>
      <c r="G8" s="176" t="s">
        <v>13</v>
      </c>
      <c r="H8" s="178" t="s">
        <v>14</v>
      </c>
      <c r="I8" s="153" t="s">
        <v>31</v>
      </c>
      <c r="J8" s="179" t="s">
        <v>33</v>
      </c>
      <c r="K8" s="179" t="s">
        <v>32</v>
      </c>
      <c r="L8" s="180" t="s">
        <v>45</v>
      </c>
      <c r="M8" s="181"/>
      <c r="N8" s="132" t="s">
        <v>15</v>
      </c>
      <c r="O8" s="150" t="s">
        <v>16</v>
      </c>
      <c r="P8" s="182" t="s">
        <v>17</v>
      </c>
      <c r="Q8" s="78"/>
      <c r="R8" s="183" t="s">
        <v>46</v>
      </c>
    </row>
    <row r="9" spans="1:18" ht="36" customHeight="1" thickTop="1" thickBot="1">
      <c r="A9" s="172"/>
      <c r="B9" s="138" t="s">
        <v>10</v>
      </c>
      <c r="C9" s="138"/>
      <c r="D9" s="174"/>
      <c r="E9" s="138"/>
      <c r="F9" s="175"/>
      <c r="G9" s="177"/>
      <c r="H9" s="178" t="s">
        <v>31</v>
      </c>
      <c r="I9" s="153" t="s">
        <v>31</v>
      </c>
      <c r="J9" s="153"/>
      <c r="K9" s="153" t="s">
        <v>30</v>
      </c>
      <c r="L9" s="165" t="s">
        <v>20</v>
      </c>
      <c r="M9" s="187" t="s">
        <v>21</v>
      </c>
      <c r="N9" s="132"/>
      <c r="O9" s="150"/>
      <c r="P9" s="182"/>
      <c r="Q9" s="78"/>
      <c r="R9" s="184"/>
    </row>
    <row r="10" spans="1:18" ht="37.5" customHeight="1" thickTop="1" thickBot="1">
      <c r="A10" s="172"/>
      <c r="B10" s="138"/>
      <c r="C10" s="138"/>
      <c r="D10" s="174"/>
      <c r="E10" s="138"/>
      <c r="F10" s="175"/>
      <c r="G10" s="61" t="s">
        <v>18</v>
      </c>
      <c r="H10" s="178"/>
      <c r="I10" s="153"/>
      <c r="J10" s="153"/>
      <c r="K10" s="153"/>
      <c r="L10" s="186"/>
      <c r="M10" s="188"/>
      <c r="N10" s="132"/>
      <c r="O10" s="150"/>
      <c r="P10" s="182"/>
      <c r="Q10" s="78"/>
      <c r="R10" s="185"/>
    </row>
    <row r="11" spans="1:18" ht="30" customHeight="1" thickTop="1">
      <c r="A11" s="24">
        <v>1</v>
      </c>
      <c r="B11" s="91">
        <v>41928</v>
      </c>
      <c r="C11" s="79" t="s">
        <v>56</v>
      </c>
      <c r="D11" s="79" t="s">
        <v>78</v>
      </c>
      <c r="E11" s="80" t="s">
        <v>63</v>
      </c>
      <c r="F11" s="81" t="s">
        <v>64</v>
      </c>
      <c r="G11" s="81"/>
      <c r="H11" s="77"/>
      <c r="I11" s="83"/>
      <c r="J11" s="84"/>
      <c r="K11" s="36"/>
      <c r="L11" s="85">
        <v>752.54</v>
      </c>
      <c r="M11" s="26"/>
      <c r="N11" s="86">
        <f>SUM(H11:M11)</f>
        <v>752.54</v>
      </c>
      <c r="O11" s="89">
        <v>752.54</v>
      </c>
      <c r="P11" s="87"/>
      <c r="Q11" s="78"/>
      <c r="R11" s="62">
        <v>86.62</v>
      </c>
    </row>
    <row r="12" spans="1:18" ht="30" customHeight="1">
      <c r="A12" s="88">
        <v>2</v>
      </c>
      <c r="B12" s="91">
        <v>41925</v>
      </c>
      <c r="C12" s="79" t="s">
        <v>56</v>
      </c>
      <c r="D12" s="79" t="s">
        <v>62</v>
      </c>
      <c r="E12" s="80" t="s">
        <v>63</v>
      </c>
      <c r="F12" s="81" t="s">
        <v>64</v>
      </c>
      <c r="G12" s="81"/>
      <c r="H12" s="77"/>
      <c r="I12" s="83"/>
      <c r="J12" s="84"/>
      <c r="K12" s="36"/>
      <c r="L12" s="85"/>
      <c r="M12" s="26">
        <v>733</v>
      </c>
      <c r="N12" s="86">
        <f t="shared" ref="N12:N18" si="1">SUM(H12:M12)</f>
        <v>733</v>
      </c>
      <c r="O12" s="89">
        <v>733</v>
      </c>
      <c r="P12" s="87" t="str">
        <f>IF(F12="Milano","X","")</f>
        <v/>
      </c>
      <c r="Q12" s="78"/>
      <c r="R12" s="63">
        <v>80.709999999999994</v>
      </c>
    </row>
    <row r="13" spans="1:18" ht="30" customHeight="1">
      <c r="A13" s="24">
        <v>3</v>
      </c>
      <c r="B13" s="91">
        <v>41928</v>
      </c>
      <c r="C13" s="79" t="s">
        <v>56</v>
      </c>
      <c r="D13" s="79" t="s">
        <v>49</v>
      </c>
      <c r="E13" s="80" t="s">
        <v>63</v>
      </c>
      <c r="F13" s="81" t="s">
        <v>64</v>
      </c>
      <c r="G13" s="81"/>
      <c r="H13" s="77"/>
      <c r="I13" s="83"/>
      <c r="J13" s="84"/>
      <c r="K13" s="36"/>
      <c r="L13" s="85"/>
      <c r="M13" s="26">
        <v>53.47</v>
      </c>
      <c r="N13" s="86">
        <f t="shared" si="1"/>
        <v>53.47</v>
      </c>
      <c r="O13" s="89">
        <v>53.47</v>
      </c>
      <c r="P13" s="87" t="str">
        <f>IF(F13="Milano","X","")</f>
        <v/>
      </c>
      <c r="Q13" s="78"/>
      <c r="R13" s="64">
        <v>5.85</v>
      </c>
    </row>
    <row r="14" spans="1:18" ht="30" customHeight="1">
      <c r="A14" s="88">
        <v>4</v>
      </c>
      <c r="B14" s="91">
        <v>41928</v>
      </c>
      <c r="C14" s="79" t="s">
        <v>56</v>
      </c>
      <c r="D14" s="79" t="s">
        <v>76</v>
      </c>
      <c r="E14" s="80" t="s">
        <v>63</v>
      </c>
      <c r="F14" s="81" t="s">
        <v>64</v>
      </c>
      <c r="G14" s="81"/>
      <c r="H14" s="77"/>
      <c r="I14" s="83"/>
      <c r="J14" s="84"/>
      <c r="K14" s="36"/>
      <c r="L14" s="85"/>
      <c r="M14" s="26">
        <v>39.85</v>
      </c>
      <c r="N14" s="86">
        <f t="shared" si="1"/>
        <v>39.85</v>
      </c>
      <c r="O14" s="89">
        <v>39.85</v>
      </c>
      <c r="P14" s="87" t="str">
        <f t="shared" ref="P14" si="2">IF(F14="Milano","X","")</f>
        <v/>
      </c>
      <c r="Q14" s="78"/>
      <c r="R14" s="62">
        <v>4.34</v>
      </c>
    </row>
    <row r="15" spans="1:18" ht="30" customHeight="1">
      <c r="A15" s="24">
        <v>5</v>
      </c>
      <c r="B15" s="91"/>
      <c r="C15" s="79"/>
      <c r="D15" s="79"/>
      <c r="E15" s="80"/>
      <c r="F15" s="81"/>
      <c r="G15" s="81"/>
      <c r="H15" s="77"/>
      <c r="I15" s="83"/>
      <c r="J15" s="84"/>
      <c r="K15" s="36"/>
      <c r="L15" s="85"/>
      <c r="M15" s="26"/>
      <c r="N15" s="86">
        <f t="shared" si="1"/>
        <v>0</v>
      </c>
      <c r="O15" s="89"/>
      <c r="P15" s="87"/>
      <c r="Q15" s="78"/>
      <c r="R15" s="62"/>
    </row>
    <row r="16" spans="1:18" ht="30" customHeight="1">
      <c r="A16" s="88">
        <v>6</v>
      </c>
      <c r="B16" s="91"/>
      <c r="C16" s="79"/>
      <c r="D16" s="79"/>
      <c r="E16" s="80"/>
      <c r="F16" s="81"/>
      <c r="G16" s="81"/>
      <c r="H16" s="77"/>
      <c r="I16" s="83"/>
      <c r="J16" s="84"/>
      <c r="K16" s="36"/>
      <c r="L16" s="85"/>
      <c r="M16" s="26"/>
      <c r="N16" s="86">
        <f t="shared" si="1"/>
        <v>0</v>
      </c>
      <c r="O16" s="89"/>
      <c r="P16" s="87"/>
      <c r="Q16" s="78"/>
      <c r="R16" s="62"/>
    </row>
    <row r="17" spans="1:18" ht="30" customHeight="1">
      <c r="A17" s="24">
        <v>7</v>
      </c>
      <c r="B17" s="91"/>
      <c r="C17" s="79"/>
      <c r="D17" s="79"/>
      <c r="E17" s="80"/>
      <c r="F17" s="81"/>
      <c r="G17" s="81"/>
      <c r="H17" s="77"/>
      <c r="I17" s="83"/>
      <c r="J17" s="84"/>
      <c r="K17" s="36"/>
      <c r="L17" s="85"/>
      <c r="M17" s="26"/>
      <c r="N17" s="86">
        <f t="shared" si="1"/>
        <v>0</v>
      </c>
      <c r="O17" s="89"/>
      <c r="P17" s="87"/>
      <c r="Q17" s="78"/>
      <c r="R17" s="62"/>
    </row>
    <row r="18" spans="1:18" ht="30" customHeight="1">
      <c r="A18" s="88">
        <v>8</v>
      </c>
      <c r="B18" s="91"/>
      <c r="C18" s="79"/>
      <c r="D18" s="79"/>
      <c r="E18" s="80"/>
      <c r="F18" s="81"/>
      <c r="G18" s="81"/>
      <c r="H18" s="77"/>
      <c r="I18" s="83"/>
      <c r="J18" s="84"/>
      <c r="K18" s="36"/>
      <c r="L18" s="85"/>
      <c r="M18" s="26"/>
      <c r="N18" s="86">
        <f t="shared" si="1"/>
        <v>0</v>
      </c>
      <c r="O18" s="89"/>
      <c r="P18" s="87"/>
      <c r="Q18" s="78"/>
      <c r="R18" s="62"/>
    </row>
    <row r="19" spans="1:18">
      <c r="A19" s="32"/>
      <c r="B19" s="33"/>
      <c r="C19" s="33"/>
      <c r="D19" s="33"/>
      <c r="E19" s="33"/>
      <c r="F19" s="33"/>
      <c r="G19" s="81"/>
      <c r="H19" s="77"/>
      <c r="I19" s="33"/>
      <c r="J19" s="33"/>
      <c r="K19" s="33"/>
      <c r="L19" s="33"/>
      <c r="M19" s="33"/>
      <c r="N19" s="33"/>
      <c r="O19" s="33"/>
      <c r="P19" s="33"/>
    </row>
    <row r="20" spans="1:18">
      <c r="A20" s="38"/>
      <c r="B20" s="39"/>
      <c r="C20" s="40"/>
      <c r="D20" s="41"/>
      <c r="E20" s="41"/>
      <c r="F20" s="42"/>
      <c r="G20" s="43"/>
      <c r="H20" s="44"/>
      <c r="I20" s="45"/>
      <c r="J20" s="45"/>
      <c r="K20" s="45"/>
      <c r="L20" s="45"/>
      <c r="M20" s="45"/>
      <c r="N20" s="46"/>
      <c r="O20" s="47"/>
      <c r="P20" s="65"/>
    </row>
    <row r="21" spans="1:18">
      <c r="A21" s="32"/>
      <c r="B21" s="37" t="s">
        <v>34</v>
      </c>
      <c r="C21" s="37"/>
      <c r="D21" s="37"/>
      <c r="E21" s="33"/>
      <c r="F21" s="33"/>
      <c r="G21" s="37" t="s">
        <v>36</v>
      </c>
      <c r="H21" s="37"/>
      <c r="I21" s="37"/>
      <c r="J21" s="33"/>
      <c r="K21" s="33"/>
      <c r="L21" s="37" t="s">
        <v>35</v>
      </c>
      <c r="M21" s="37"/>
      <c r="N21" s="37"/>
      <c r="O21" s="33"/>
      <c r="P21" s="65"/>
    </row>
    <row r="22" spans="1:18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5"/>
    </row>
    <row r="23" spans="1:18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H18 J12:L18 J11:M11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F17" sqref="F17"/>
    </sheetView>
  </sheetViews>
  <sheetFormatPr defaultRowHeight="18.75"/>
  <cols>
    <col min="1" max="1" width="6.7109375" style="1" customWidth="1"/>
    <col min="2" max="2" width="16.5703125" style="78" customWidth="1"/>
    <col min="3" max="3" width="27.7109375" style="78" customWidth="1"/>
    <col min="4" max="4" width="49.28515625" style="78" bestFit="1" customWidth="1"/>
    <col min="5" max="5" width="22.85546875" style="78" customWidth="1"/>
    <col min="6" max="6" width="42.85546875" style="78" customWidth="1"/>
    <col min="7" max="7" width="18.28515625" style="78" customWidth="1"/>
    <col min="8" max="8" width="26.42578125" style="78" customWidth="1"/>
    <col min="9" max="9" width="22.42578125" style="78" customWidth="1"/>
    <col min="10" max="11" width="25.85546875" style="78" customWidth="1"/>
    <col min="12" max="12" width="25.5703125" style="78" customWidth="1"/>
    <col min="13" max="13" width="19.85546875" style="78" customWidth="1"/>
    <col min="14" max="14" width="30.7109375" style="78" customWidth="1"/>
    <col min="15" max="15" width="27.28515625" style="78" customWidth="1"/>
    <col min="16" max="16" width="19.85546875" style="78" customWidth="1"/>
    <col min="17" max="17" width="19.85546875" style="3" hidden="1" customWidth="1"/>
    <col min="18" max="18" width="31.140625" style="78" customWidth="1"/>
    <col min="19" max="16384" width="9.140625" style="78"/>
  </cols>
  <sheetData>
    <row r="1" spans="1:18" s="8" customFormat="1" ht="65.25" customHeight="1">
      <c r="A1" s="4"/>
      <c r="B1" s="155" t="s">
        <v>0</v>
      </c>
      <c r="C1" s="155"/>
      <c r="D1" s="156" t="s">
        <v>37</v>
      </c>
      <c r="E1" s="156"/>
      <c r="F1" s="30">
        <v>41913</v>
      </c>
      <c r="G1" s="29" t="s">
        <v>60</v>
      </c>
      <c r="L1" s="8" t="s">
        <v>27</v>
      </c>
      <c r="M1" s="3">
        <f>+P1-N7</f>
        <v>0</v>
      </c>
      <c r="N1" s="5" t="s">
        <v>1</v>
      </c>
      <c r="O1" s="6"/>
      <c r="P1" s="49">
        <f>SUM(H7:M7)</f>
        <v>10</v>
      </c>
      <c r="Q1" s="3" t="s">
        <v>25</v>
      </c>
      <c r="R1" s="50">
        <f>R12</f>
        <v>7.88</v>
      </c>
    </row>
    <row r="2" spans="1:18" s="8" customFormat="1" ht="57.75" customHeight="1">
      <c r="A2" s="4"/>
      <c r="B2" s="157" t="s">
        <v>2</v>
      </c>
      <c r="C2" s="157"/>
      <c r="D2" s="156" t="s">
        <v>39</v>
      </c>
      <c r="E2" s="156"/>
      <c r="F2" s="9"/>
      <c r="G2" s="9"/>
      <c r="N2" s="10" t="s">
        <v>3</v>
      </c>
      <c r="O2" s="11"/>
      <c r="P2" s="12"/>
      <c r="Q2" s="3" t="s">
        <v>24</v>
      </c>
      <c r="R2" s="50"/>
    </row>
    <row r="3" spans="1:18" s="8" customFormat="1" ht="35.25" customHeight="1">
      <c r="A3" s="4"/>
      <c r="B3" s="157" t="s">
        <v>23</v>
      </c>
      <c r="C3" s="157"/>
      <c r="D3" s="156" t="s">
        <v>24</v>
      </c>
      <c r="E3" s="156"/>
      <c r="N3" s="10" t="s">
        <v>4</v>
      </c>
      <c r="O3" s="11"/>
      <c r="P3" s="51">
        <f>+O7</f>
        <v>58</v>
      </c>
      <c r="Q3" s="13"/>
      <c r="R3" s="50">
        <f>SUM(R11:R13)</f>
        <v>45.42</v>
      </c>
    </row>
    <row r="4" spans="1:18" s="8" customFormat="1" ht="35.25" customHeight="1" thickBot="1">
      <c r="A4" s="4"/>
      <c r="D4" s="14"/>
      <c r="E4" s="14"/>
      <c r="F4" s="10" t="s">
        <v>19</v>
      </c>
      <c r="G4" s="52">
        <v>1</v>
      </c>
      <c r="H4" s="15"/>
      <c r="I4" s="15"/>
      <c r="J4" s="78"/>
      <c r="K4" s="78"/>
      <c r="L4" s="78"/>
      <c r="M4" s="78"/>
      <c r="N4" s="16" t="s">
        <v>5</v>
      </c>
      <c r="O4" s="17"/>
      <c r="P4" s="18"/>
      <c r="Q4" s="13"/>
      <c r="R4" s="50"/>
    </row>
    <row r="5" spans="1:18" s="8" customFormat="1" ht="43.5" customHeight="1" thickTop="1" thickBot="1">
      <c r="A5" s="4"/>
      <c r="B5" s="19" t="s">
        <v>6</v>
      </c>
      <c r="C5" s="20"/>
      <c r="D5" s="31">
        <v>0</v>
      </c>
      <c r="E5" s="14"/>
      <c r="F5" s="10" t="s">
        <v>40</v>
      </c>
      <c r="G5" s="52">
        <v>1</v>
      </c>
      <c r="N5" s="160" t="s">
        <v>7</v>
      </c>
      <c r="O5" s="160"/>
      <c r="P5" s="109">
        <f>P1-P2-P3-P4</f>
        <v>-48</v>
      </c>
      <c r="Q5" s="110"/>
      <c r="R5" s="111">
        <f>R1-R3</f>
        <v>-37.54</v>
      </c>
    </row>
    <row r="6" spans="1:18" s="8" customFormat="1" ht="43.5" customHeight="1" thickTop="1" thickBot="1">
      <c r="A6" s="4"/>
      <c r="B6" s="53" t="s">
        <v>54</v>
      </c>
      <c r="C6" s="53"/>
      <c r="D6" s="14"/>
      <c r="E6" s="14"/>
      <c r="F6" s="10" t="s">
        <v>41</v>
      </c>
      <c r="G6" s="54">
        <v>1</v>
      </c>
      <c r="Q6" s="13"/>
    </row>
    <row r="7" spans="1:18" s="8" customFormat="1" ht="27" customHeight="1" thickTop="1" thickBot="1">
      <c r="A7" s="167" t="s">
        <v>42</v>
      </c>
      <c r="B7" s="168"/>
      <c r="C7" s="169"/>
      <c r="D7" s="170" t="s">
        <v>9</v>
      </c>
      <c r="E7" s="171"/>
      <c r="F7" s="171"/>
      <c r="G7" s="55">
        <f t="shared" ref="G7:O7" si="0">SUM(G11:G18)</f>
        <v>0</v>
      </c>
      <c r="H7" s="56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10</v>
      </c>
      <c r="L7" s="57">
        <f t="shared" si="0"/>
        <v>0</v>
      </c>
      <c r="M7" s="58">
        <f t="shared" si="0"/>
        <v>0</v>
      </c>
      <c r="N7" s="59">
        <f t="shared" si="0"/>
        <v>10</v>
      </c>
      <c r="O7" s="60">
        <f t="shared" si="0"/>
        <v>58</v>
      </c>
      <c r="P7" s="13">
        <f>+N7-SUM(H7:M7)</f>
        <v>0</v>
      </c>
    </row>
    <row r="8" spans="1:18" ht="36" customHeight="1" thickTop="1" thickBot="1">
      <c r="A8" s="172"/>
      <c r="B8" s="138" t="s">
        <v>10</v>
      </c>
      <c r="C8" s="138" t="s">
        <v>11</v>
      </c>
      <c r="D8" s="173" t="s">
        <v>22</v>
      </c>
      <c r="E8" s="138" t="s">
        <v>43</v>
      </c>
      <c r="F8" s="175" t="s">
        <v>44</v>
      </c>
      <c r="G8" s="176" t="s">
        <v>13</v>
      </c>
      <c r="H8" s="178" t="s">
        <v>14</v>
      </c>
      <c r="I8" s="153" t="s">
        <v>31</v>
      </c>
      <c r="J8" s="179" t="s">
        <v>33</v>
      </c>
      <c r="K8" s="179" t="s">
        <v>32</v>
      </c>
      <c r="L8" s="180" t="s">
        <v>45</v>
      </c>
      <c r="M8" s="181"/>
      <c r="N8" s="132" t="s">
        <v>15</v>
      </c>
      <c r="O8" s="150" t="s">
        <v>16</v>
      </c>
      <c r="P8" s="182" t="s">
        <v>17</v>
      </c>
      <c r="Q8" s="78"/>
      <c r="R8" s="183" t="s">
        <v>46</v>
      </c>
    </row>
    <row r="9" spans="1:18" ht="36" customHeight="1" thickTop="1" thickBot="1">
      <c r="A9" s="172"/>
      <c r="B9" s="138" t="s">
        <v>10</v>
      </c>
      <c r="C9" s="138"/>
      <c r="D9" s="174"/>
      <c r="E9" s="138"/>
      <c r="F9" s="175"/>
      <c r="G9" s="177"/>
      <c r="H9" s="178" t="s">
        <v>31</v>
      </c>
      <c r="I9" s="153" t="s">
        <v>31</v>
      </c>
      <c r="J9" s="153"/>
      <c r="K9" s="153" t="s">
        <v>30</v>
      </c>
      <c r="L9" s="165" t="s">
        <v>20</v>
      </c>
      <c r="M9" s="187" t="s">
        <v>21</v>
      </c>
      <c r="N9" s="132"/>
      <c r="O9" s="150"/>
      <c r="P9" s="182"/>
      <c r="Q9" s="78"/>
      <c r="R9" s="184"/>
    </row>
    <row r="10" spans="1:18" ht="37.5" customHeight="1" thickTop="1" thickBot="1">
      <c r="A10" s="172"/>
      <c r="B10" s="138"/>
      <c r="C10" s="138"/>
      <c r="D10" s="174"/>
      <c r="E10" s="138"/>
      <c r="F10" s="175"/>
      <c r="G10" s="61" t="s">
        <v>18</v>
      </c>
      <c r="H10" s="178"/>
      <c r="I10" s="153"/>
      <c r="J10" s="153"/>
      <c r="K10" s="153"/>
      <c r="L10" s="186"/>
      <c r="M10" s="188"/>
      <c r="N10" s="132"/>
      <c r="O10" s="150"/>
      <c r="P10" s="182"/>
      <c r="Q10" s="78"/>
      <c r="R10" s="185"/>
    </row>
    <row r="11" spans="1:18" ht="30" customHeight="1" thickTop="1">
      <c r="A11" s="24">
        <v>1</v>
      </c>
      <c r="B11" s="91">
        <v>41928</v>
      </c>
      <c r="C11" s="79" t="s">
        <v>56</v>
      </c>
      <c r="D11" s="79" t="s">
        <v>80</v>
      </c>
      <c r="E11" s="80" t="s">
        <v>63</v>
      </c>
      <c r="F11" s="81" t="s">
        <v>52</v>
      </c>
      <c r="G11" s="81"/>
      <c r="H11" s="77"/>
      <c r="I11" s="83"/>
      <c r="J11" s="84"/>
      <c r="K11" s="36"/>
      <c r="L11" s="85"/>
      <c r="M11" s="26"/>
      <c r="N11" s="86">
        <f>SUM(H11:M11)</f>
        <v>0</v>
      </c>
      <c r="O11" s="89">
        <v>48</v>
      </c>
      <c r="P11" s="87"/>
      <c r="Q11" s="78"/>
      <c r="R11" s="62">
        <v>37.54</v>
      </c>
    </row>
    <row r="12" spans="1:18" ht="30" customHeight="1">
      <c r="A12" s="88">
        <v>2</v>
      </c>
      <c r="B12" s="91">
        <v>41933</v>
      </c>
      <c r="C12" s="79" t="s">
        <v>74</v>
      </c>
      <c r="D12" s="79" t="s">
        <v>77</v>
      </c>
      <c r="E12" s="92"/>
      <c r="F12" s="92" t="s">
        <v>67</v>
      </c>
      <c r="G12" s="81"/>
      <c r="H12" s="82">
        <f t="shared" ref="H12" si="1">IF($E$3="si",($H$5/$H$6*G12),IF($E$3="no",G12*$H$4,0))</f>
        <v>0</v>
      </c>
      <c r="I12" s="82"/>
      <c r="J12" s="93"/>
      <c r="K12" s="83">
        <v>10</v>
      </c>
      <c r="L12" s="84"/>
      <c r="M12" s="85"/>
      <c r="N12" s="86">
        <f t="shared" ref="N12" si="2">SUM(H12:M12)</f>
        <v>10</v>
      </c>
      <c r="O12" s="89">
        <v>10</v>
      </c>
      <c r="P12" s="87"/>
      <c r="Q12" s="78"/>
      <c r="R12" s="63">
        <v>7.88</v>
      </c>
    </row>
    <row r="13" spans="1:18" ht="30" customHeight="1">
      <c r="A13" s="24">
        <v>3</v>
      </c>
      <c r="B13" s="91"/>
      <c r="C13" s="79"/>
      <c r="D13" s="79"/>
      <c r="E13" s="80"/>
      <c r="F13" s="81"/>
      <c r="G13" s="81"/>
      <c r="H13" s="77"/>
      <c r="I13" s="83"/>
      <c r="J13" s="84"/>
      <c r="K13" s="36"/>
      <c r="L13" s="85"/>
      <c r="M13" s="26"/>
      <c r="N13" s="86">
        <f t="shared" ref="N13:N18" si="3">SUM(H13:M13)</f>
        <v>0</v>
      </c>
      <c r="O13" s="89"/>
      <c r="P13" s="87" t="str">
        <f t="shared" ref="P13:P14" si="4">IF(F13="Milano","X","")</f>
        <v/>
      </c>
      <c r="Q13" s="78"/>
      <c r="R13" s="64"/>
    </row>
    <row r="14" spans="1:18" ht="30" customHeight="1">
      <c r="A14" s="88">
        <v>4</v>
      </c>
      <c r="B14" s="91"/>
      <c r="C14" s="79"/>
      <c r="D14" s="79"/>
      <c r="E14" s="80"/>
      <c r="F14" s="81"/>
      <c r="G14" s="81"/>
      <c r="H14" s="77"/>
      <c r="I14" s="83"/>
      <c r="J14" s="84"/>
      <c r="K14" s="36"/>
      <c r="L14" s="85"/>
      <c r="M14" s="26"/>
      <c r="N14" s="86">
        <f t="shared" si="3"/>
        <v>0</v>
      </c>
      <c r="O14" s="89"/>
      <c r="P14" s="87" t="str">
        <f t="shared" si="4"/>
        <v/>
      </c>
      <c r="Q14" s="78"/>
      <c r="R14" s="62"/>
    </row>
    <row r="15" spans="1:18" ht="30" customHeight="1">
      <c r="A15" s="24">
        <v>5</v>
      </c>
      <c r="B15" s="91"/>
      <c r="C15" s="79"/>
      <c r="D15" s="79"/>
      <c r="E15" s="80"/>
      <c r="F15" s="81"/>
      <c r="G15" s="81"/>
      <c r="H15" s="77"/>
      <c r="I15" s="83"/>
      <c r="J15" s="84"/>
      <c r="K15" s="36"/>
      <c r="L15" s="85"/>
      <c r="M15" s="26"/>
      <c r="N15" s="86">
        <f t="shared" si="3"/>
        <v>0</v>
      </c>
      <c r="O15" s="89"/>
      <c r="P15" s="87"/>
      <c r="Q15" s="78"/>
      <c r="R15" s="62"/>
    </row>
    <row r="16" spans="1:18" ht="30" customHeight="1">
      <c r="A16" s="88">
        <v>6</v>
      </c>
      <c r="B16" s="91"/>
      <c r="C16" s="79"/>
      <c r="D16" s="79"/>
      <c r="E16" s="80"/>
      <c r="F16" s="81"/>
      <c r="G16" s="81"/>
      <c r="H16" s="77"/>
      <c r="I16" s="83"/>
      <c r="J16" s="84"/>
      <c r="K16" s="36"/>
      <c r="L16" s="85"/>
      <c r="M16" s="26"/>
      <c r="N16" s="86">
        <f t="shared" si="3"/>
        <v>0</v>
      </c>
      <c r="O16" s="89"/>
      <c r="P16" s="87"/>
      <c r="Q16" s="78"/>
      <c r="R16" s="62"/>
    </row>
    <row r="17" spans="1:18" ht="30" customHeight="1">
      <c r="A17" s="24">
        <v>7</v>
      </c>
      <c r="B17" s="91"/>
      <c r="C17" s="79"/>
      <c r="D17" s="79"/>
      <c r="E17" s="80"/>
      <c r="F17" s="81"/>
      <c r="G17" s="81"/>
      <c r="H17" s="77"/>
      <c r="I17" s="83"/>
      <c r="J17" s="84"/>
      <c r="K17" s="36"/>
      <c r="L17" s="85"/>
      <c r="M17" s="26"/>
      <c r="N17" s="86">
        <f t="shared" si="3"/>
        <v>0</v>
      </c>
      <c r="O17" s="89"/>
      <c r="P17" s="87"/>
      <c r="Q17" s="78"/>
      <c r="R17" s="62"/>
    </row>
    <row r="18" spans="1:18" ht="30" customHeight="1">
      <c r="A18" s="88">
        <v>8</v>
      </c>
      <c r="B18" s="91"/>
      <c r="C18" s="79"/>
      <c r="D18" s="79"/>
      <c r="E18" s="80"/>
      <c r="F18" s="81"/>
      <c r="G18" s="81"/>
      <c r="H18" s="77"/>
      <c r="I18" s="83"/>
      <c r="J18" s="84"/>
      <c r="K18" s="36"/>
      <c r="L18" s="85"/>
      <c r="M18" s="26"/>
      <c r="N18" s="86">
        <f t="shared" si="3"/>
        <v>0</v>
      </c>
      <c r="O18" s="89"/>
      <c r="P18" s="87"/>
      <c r="Q18" s="78"/>
      <c r="R18" s="62"/>
    </row>
    <row r="19" spans="1:18">
      <c r="A19" s="32"/>
      <c r="B19" s="33"/>
      <c r="C19" s="33"/>
      <c r="D19" s="33"/>
      <c r="E19" s="33"/>
      <c r="F19" s="33"/>
      <c r="G19" s="81"/>
      <c r="H19" s="77"/>
      <c r="I19" s="33"/>
      <c r="J19" s="33"/>
      <c r="K19" s="33"/>
      <c r="L19" s="33"/>
      <c r="M19" s="33"/>
      <c r="N19" s="33"/>
      <c r="O19" s="33"/>
      <c r="P19" s="33"/>
    </row>
    <row r="20" spans="1:18">
      <c r="A20" s="38"/>
      <c r="B20" s="39"/>
      <c r="C20" s="40"/>
      <c r="D20" s="41"/>
      <c r="E20" s="41"/>
      <c r="F20" s="42"/>
      <c r="G20" s="43"/>
      <c r="H20" s="44"/>
      <c r="I20" s="45"/>
      <c r="J20" s="45"/>
      <c r="K20" s="45"/>
      <c r="L20" s="45"/>
      <c r="M20" s="45"/>
      <c r="N20" s="46"/>
      <c r="O20" s="47"/>
      <c r="P20" s="65"/>
    </row>
    <row r="21" spans="1:18">
      <c r="A21" s="32"/>
      <c r="B21" s="37" t="s">
        <v>34</v>
      </c>
      <c r="C21" s="37"/>
      <c r="D21" s="37"/>
      <c r="E21" s="33"/>
      <c r="F21" s="33"/>
      <c r="G21" s="37" t="s">
        <v>36</v>
      </c>
      <c r="H21" s="37"/>
      <c r="I21" s="37"/>
      <c r="J21" s="33"/>
      <c r="K21" s="33"/>
      <c r="L21" s="37" t="s">
        <v>35</v>
      </c>
      <c r="M21" s="37"/>
      <c r="N21" s="37"/>
      <c r="O21" s="33"/>
      <c r="P21" s="65"/>
    </row>
    <row r="22" spans="1:18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5"/>
    </row>
    <row r="23" spans="1:18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sqref="F20 F12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G12 I12:J12 L12:M12 J13:L18 H11:H18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50" zoomScaleSheetLayoutView="50" workbookViewId="0">
      <pane ySplit="5" topLeftCell="A6" activePane="bottomLeft" state="frozen"/>
      <selection pane="bottomLeft" activeCell="R33" activeCellId="4" sqref="R14:R21 R23 R26:R28 R30:R31 R33:R3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55" t="s">
        <v>0</v>
      </c>
      <c r="C1" s="155"/>
      <c r="D1" s="156" t="s">
        <v>37</v>
      </c>
      <c r="E1" s="156"/>
      <c r="F1" s="30">
        <v>41913</v>
      </c>
      <c r="G1" s="29" t="s">
        <v>82</v>
      </c>
      <c r="L1" s="8" t="s">
        <v>27</v>
      </c>
      <c r="M1" s="3">
        <f>+P1-N7</f>
        <v>0</v>
      </c>
      <c r="N1" s="5" t="s">
        <v>1</v>
      </c>
      <c r="O1" s="6"/>
      <c r="P1" s="49">
        <f>SUM(H7:M7)</f>
        <v>8828.5</v>
      </c>
      <c r="Q1" s="3" t="s">
        <v>25</v>
      </c>
      <c r="R1" s="50">
        <f>SUM(R11:R12,R14:R38)</f>
        <v>1907.2499999999998</v>
      </c>
    </row>
    <row r="2" spans="1:18" s="8" customFormat="1" ht="57.75" customHeight="1">
      <c r="A2" s="4"/>
      <c r="B2" s="157" t="s">
        <v>2</v>
      </c>
      <c r="C2" s="157"/>
      <c r="D2" s="156" t="s">
        <v>39</v>
      </c>
      <c r="E2" s="156"/>
      <c r="F2" s="9"/>
      <c r="G2" s="9"/>
      <c r="N2" s="10" t="s">
        <v>3</v>
      </c>
      <c r="O2" s="11"/>
      <c r="P2" s="12"/>
      <c r="Q2" s="3"/>
      <c r="R2" s="50"/>
    </row>
    <row r="3" spans="1:18" s="8" customFormat="1" ht="35.25" customHeight="1">
      <c r="A3" s="4"/>
      <c r="B3" s="157" t="s">
        <v>23</v>
      </c>
      <c r="C3" s="157"/>
      <c r="D3" s="156" t="s">
        <v>24</v>
      </c>
      <c r="E3" s="156"/>
      <c r="N3" s="10" t="s">
        <v>4</v>
      </c>
      <c r="O3" s="11"/>
      <c r="P3" s="51">
        <f>+O7</f>
        <v>8162</v>
      </c>
      <c r="Q3" s="13"/>
      <c r="R3" s="50">
        <f>SUM(R11,R13,R22,R25,R29,R32,R36,R38:R39)</f>
        <v>1764.13</v>
      </c>
    </row>
    <row r="4" spans="1:18" s="8" customFormat="1" ht="35.25" customHeight="1" thickBot="1">
      <c r="A4" s="4"/>
      <c r="D4" s="14"/>
      <c r="E4" s="14"/>
      <c r="F4" s="10" t="s">
        <v>19</v>
      </c>
      <c r="G4" s="5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50"/>
    </row>
    <row r="5" spans="1:18" s="8" customFormat="1" ht="43.5" customHeight="1" thickTop="1" thickBot="1">
      <c r="A5" s="4"/>
      <c r="B5" s="19" t="s">
        <v>6</v>
      </c>
      <c r="C5" s="20"/>
      <c r="D5" s="31">
        <v>27</v>
      </c>
      <c r="E5" s="14"/>
      <c r="F5" s="10" t="s">
        <v>40</v>
      </c>
      <c r="G5" s="52">
        <v>1</v>
      </c>
      <c r="N5" s="160" t="s">
        <v>7</v>
      </c>
      <c r="O5" s="160"/>
      <c r="P5" s="127">
        <f>P1-P2-P3-P4</f>
        <v>666.5</v>
      </c>
      <c r="Q5" s="110"/>
      <c r="R5" s="50">
        <f>R1-R3-R2</f>
        <v>143.11999999999966</v>
      </c>
    </row>
    <row r="6" spans="1:18" s="8" customFormat="1" ht="43.5" customHeight="1" thickTop="1" thickBot="1">
      <c r="A6" s="4"/>
      <c r="B6" s="53" t="s">
        <v>83</v>
      </c>
      <c r="C6" s="53"/>
      <c r="D6" s="14"/>
      <c r="E6" s="14"/>
      <c r="F6" s="10" t="s">
        <v>41</v>
      </c>
      <c r="G6" s="54">
        <v>1</v>
      </c>
      <c r="Q6" s="13"/>
    </row>
    <row r="7" spans="1:18" s="8" customFormat="1" ht="27" customHeight="1" thickTop="1" thickBot="1">
      <c r="A7" s="167" t="s">
        <v>42</v>
      </c>
      <c r="B7" s="168"/>
      <c r="C7" s="169"/>
      <c r="D7" s="170" t="s">
        <v>9</v>
      </c>
      <c r="E7" s="171"/>
      <c r="F7" s="171"/>
      <c r="G7" s="55">
        <f t="shared" ref="G7:O7" si="0">SUM(G11:G41)</f>
        <v>0</v>
      </c>
      <c r="H7" s="56">
        <f t="shared" si="0"/>
        <v>0</v>
      </c>
      <c r="I7" s="57">
        <f t="shared" si="0"/>
        <v>0</v>
      </c>
      <c r="J7" s="57">
        <f t="shared" si="0"/>
        <v>1142.5</v>
      </c>
      <c r="K7" s="57">
        <f t="shared" si="0"/>
        <v>400</v>
      </c>
      <c r="L7" s="57">
        <f t="shared" si="0"/>
        <v>0</v>
      </c>
      <c r="M7" s="58">
        <f t="shared" si="0"/>
        <v>7286</v>
      </c>
      <c r="N7" s="59">
        <f t="shared" si="0"/>
        <v>8828.5</v>
      </c>
      <c r="O7" s="60">
        <f t="shared" si="0"/>
        <v>8162</v>
      </c>
      <c r="P7" s="13">
        <f>+N7-SUM(H7:M7)</f>
        <v>0</v>
      </c>
    </row>
    <row r="8" spans="1:18" ht="36" customHeight="1" thickTop="1" thickBot="1">
      <c r="A8" s="172"/>
      <c r="B8" s="138" t="s">
        <v>10</v>
      </c>
      <c r="C8" s="138" t="s">
        <v>11</v>
      </c>
      <c r="D8" s="173" t="s">
        <v>22</v>
      </c>
      <c r="E8" s="138" t="s">
        <v>43</v>
      </c>
      <c r="F8" s="175" t="s">
        <v>44</v>
      </c>
      <c r="G8" s="176" t="s">
        <v>13</v>
      </c>
      <c r="H8" s="178" t="s">
        <v>14</v>
      </c>
      <c r="I8" s="153" t="s">
        <v>31</v>
      </c>
      <c r="J8" s="179" t="s">
        <v>33</v>
      </c>
      <c r="K8" s="179" t="s">
        <v>32</v>
      </c>
      <c r="L8" s="180" t="s">
        <v>45</v>
      </c>
      <c r="M8" s="181"/>
      <c r="N8" s="132" t="s">
        <v>15</v>
      </c>
      <c r="O8" s="150" t="s">
        <v>16</v>
      </c>
      <c r="P8" s="182" t="s">
        <v>17</v>
      </c>
      <c r="Q8" s="2"/>
      <c r="R8" s="183" t="s">
        <v>46</v>
      </c>
    </row>
    <row r="9" spans="1:18" ht="36" customHeight="1" thickTop="1" thickBot="1">
      <c r="A9" s="172"/>
      <c r="B9" s="138" t="s">
        <v>10</v>
      </c>
      <c r="C9" s="138"/>
      <c r="D9" s="174"/>
      <c r="E9" s="138"/>
      <c r="F9" s="175"/>
      <c r="G9" s="177"/>
      <c r="H9" s="178" t="s">
        <v>31</v>
      </c>
      <c r="I9" s="153" t="s">
        <v>31</v>
      </c>
      <c r="J9" s="153"/>
      <c r="K9" s="153" t="s">
        <v>30</v>
      </c>
      <c r="L9" s="165" t="s">
        <v>20</v>
      </c>
      <c r="M9" s="187" t="s">
        <v>21</v>
      </c>
      <c r="N9" s="132"/>
      <c r="O9" s="150"/>
      <c r="P9" s="182"/>
      <c r="Q9" s="2"/>
      <c r="R9" s="184"/>
    </row>
    <row r="10" spans="1:18" ht="37.5" customHeight="1" thickTop="1" thickBot="1">
      <c r="A10" s="172"/>
      <c r="B10" s="138"/>
      <c r="C10" s="138"/>
      <c r="D10" s="174"/>
      <c r="E10" s="138"/>
      <c r="F10" s="175"/>
      <c r="G10" s="61" t="s">
        <v>18</v>
      </c>
      <c r="H10" s="178"/>
      <c r="I10" s="153"/>
      <c r="J10" s="153"/>
      <c r="K10" s="153"/>
      <c r="L10" s="186"/>
      <c r="M10" s="188"/>
      <c r="N10" s="132"/>
      <c r="O10" s="150"/>
      <c r="P10" s="182"/>
      <c r="Q10" s="2"/>
      <c r="R10" s="185"/>
    </row>
    <row r="11" spans="1:18" ht="30" customHeight="1" thickTop="1">
      <c r="A11" s="24">
        <v>1</v>
      </c>
      <c r="B11" s="91">
        <v>41928</v>
      </c>
      <c r="C11" s="79" t="s">
        <v>65</v>
      </c>
      <c r="D11" s="79" t="s">
        <v>66</v>
      </c>
      <c r="E11" s="80" t="s">
        <v>67</v>
      </c>
      <c r="F11" s="81" t="s">
        <v>55</v>
      </c>
      <c r="G11" s="116"/>
      <c r="H11" s="124"/>
      <c r="I11" s="119"/>
      <c r="J11" s="120"/>
      <c r="K11" s="36">
        <v>100</v>
      </c>
      <c r="L11" s="121"/>
      <c r="M11" s="26"/>
      <c r="N11" s="86">
        <f>SUM(H11:M11)</f>
        <v>100</v>
      </c>
      <c r="O11" s="89">
        <v>100</v>
      </c>
      <c r="P11" s="87"/>
      <c r="Q11" s="78"/>
      <c r="R11" s="62">
        <v>21.52</v>
      </c>
    </row>
    <row r="12" spans="1:18" ht="30" customHeight="1">
      <c r="A12" s="28">
        <v>2</v>
      </c>
      <c r="B12" s="91">
        <v>41929</v>
      </c>
      <c r="C12" s="79" t="s">
        <v>65</v>
      </c>
      <c r="D12" s="79" t="s">
        <v>61</v>
      </c>
      <c r="E12" s="80" t="s">
        <v>67</v>
      </c>
      <c r="F12" s="81" t="s">
        <v>55</v>
      </c>
      <c r="G12" s="116"/>
      <c r="H12" s="124"/>
      <c r="I12" s="119"/>
      <c r="J12" s="120"/>
      <c r="K12" s="122"/>
      <c r="L12" s="121"/>
      <c r="M12" s="26">
        <v>80</v>
      </c>
      <c r="N12" s="86">
        <f t="shared" ref="N12:N40" si="1">SUM(H12:M12)</f>
        <v>80</v>
      </c>
      <c r="O12" s="89"/>
      <c r="P12" s="87" t="str">
        <f t="shared" ref="P12:P14" si="2">IF(F12="Milano","X","")</f>
        <v/>
      </c>
      <c r="Q12" s="78"/>
      <c r="R12" s="63">
        <v>17.149999999999999</v>
      </c>
    </row>
    <row r="13" spans="1:18" ht="30" customHeight="1">
      <c r="A13" s="24">
        <v>3</v>
      </c>
      <c r="B13" s="91">
        <v>41929</v>
      </c>
      <c r="C13" s="79" t="s">
        <v>65</v>
      </c>
      <c r="D13" s="79" t="s">
        <v>69</v>
      </c>
      <c r="E13" s="80" t="s">
        <v>67</v>
      </c>
      <c r="F13" s="81" t="s">
        <v>55</v>
      </c>
      <c r="G13" s="116"/>
      <c r="H13" s="124"/>
      <c r="I13" s="119"/>
      <c r="J13" s="120"/>
      <c r="K13" s="122"/>
      <c r="L13" s="121"/>
      <c r="M13" s="26"/>
      <c r="N13" s="86">
        <f t="shared" si="1"/>
        <v>0</v>
      </c>
      <c r="O13" s="89">
        <v>1000</v>
      </c>
      <c r="P13" s="87" t="str">
        <f t="shared" si="2"/>
        <v/>
      </c>
      <c r="Q13" s="78"/>
      <c r="R13" s="64">
        <v>214.76</v>
      </c>
    </row>
    <row r="14" spans="1:18" ht="30" customHeight="1">
      <c r="A14" s="88">
        <v>4</v>
      </c>
      <c r="B14" s="91">
        <v>41929</v>
      </c>
      <c r="C14" s="79" t="s">
        <v>65</v>
      </c>
      <c r="D14" s="79" t="s">
        <v>70</v>
      </c>
      <c r="E14" s="80" t="s">
        <v>67</v>
      </c>
      <c r="F14" s="81" t="s">
        <v>55</v>
      </c>
      <c r="G14" s="116"/>
      <c r="H14" s="124"/>
      <c r="I14" s="119"/>
      <c r="J14" s="84">
        <v>24.25</v>
      </c>
      <c r="K14" s="122"/>
      <c r="L14" s="121"/>
      <c r="M14" s="26"/>
      <c r="N14" s="86">
        <f t="shared" si="1"/>
        <v>24.25</v>
      </c>
      <c r="O14" s="89"/>
      <c r="P14" s="87" t="str">
        <f t="shared" si="2"/>
        <v/>
      </c>
      <c r="Q14" s="78"/>
      <c r="R14" s="62">
        <v>5.2</v>
      </c>
    </row>
    <row r="15" spans="1:18" ht="30" customHeight="1">
      <c r="A15" s="24">
        <v>5</v>
      </c>
      <c r="B15" s="91">
        <v>41929</v>
      </c>
      <c r="C15" s="79" t="s">
        <v>65</v>
      </c>
      <c r="D15" s="79" t="s">
        <v>70</v>
      </c>
      <c r="E15" s="80" t="s">
        <v>67</v>
      </c>
      <c r="F15" s="81" t="s">
        <v>55</v>
      </c>
      <c r="G15" s="116"/>
      <c r="H15" s="124"/>
      <c r="I15" s="119"/>
      <c r="J15" s="84">
        <v>22.25</v>
      </c>
      <c r="K15" s="122"/>
      <c r="L15" s="121"/>
      <c r="M15" s="26"/>
      <c r="N15" s="86">
        <f t="shared" si="1"/>
        <v>22.25</v>
      </c>
      <c r="O15" s="89"/>
      <c r="P15" s="87"/>
      <c r="Q15" s="78"/>
      <c r="R15" s="62">
        <v>4.7699999999999996</v>
      </c>
    </row>
    <row r="16" spans="1:18" s="78" customFormat="1" ht="30" customHeight="1">
      <c r="A16" s="88">
        <v>6</v>
      </c>
      <c r="B16" s="91">
        <v>41929</v>
      </c>
      <c r="C16" s="79" t="s">
        <v>65</v>
      </c>
      <c r="D16" s="79" t="s">
        <v>70</v>
      </c>
      <c r="E16" s="80" t="s">
        <v>67</v>
      </c>
      <c r="F16" s="81" t="s">
        <v>55</v>
      </c>
      <c r="G16" s="116"/>
      <c r="H16" s="124"/>
      <c r="I16" s="119"/>
      <c r="J16" s="84">
        <v>27.5</v>
      </c>
      <c r="K16" s="122"/>
      <c r="L16" s="121"/>
      <c r="M16" s="26"/>
      <c r="N16" s="86">
        <f t="shared" si="1"/>
        <v>27.5</v>
      </c>
      <c r="O16" s="89"/>
      <c r="P16" s="87"/>
      <c r="R16" s="62">
        <v>5.89</v>
      </c>
    </row>
    <row r="17" spans="1:18" s="78" customFormat="1" ht="30" customHeight="1">
      <c r="A17" s="24">
        <v>7</v>
      </c>
      <c r="B17" s="91">
        <v>41929</v>
      </c>
      <c r="C17" s="79" t="s">
        <v>65</v>
      </c>
      <c r="D17" s="79" t="s">
        <v>70</v>
      </c>
      <c r="E17" s="80" t="s">
        <v>67</v>
      </c>
      <c r="F17" s="81" t="s">
        <v>55</v>
      </c>
      <c r="G17" s="116"/>
      <c r="H17" s="124"/>
      <c r="I17" s="119"/>
      <c r="J17" s="84">
        <v>12.75</v>
      </c>
      <c r="K17" s="122"/>
      <c r="L17" s="121"/>
      <c r="M17" s="26"/>
      <c r="N17" s="86">
        <f t="shared" si="1"/>
        <v>12.75</v>
      </c>
      <c r="O17" s="89"/>
      <c r="P17" s="87"/>
      <c r="R17" s="62">
        <v>2.73</v>
      </c>
    </row>
    <row r="18" spans="1:18" s="78" customFormat="1" ht="30" customHeight="1">
      <c r="A18" s="88">
        <v>8</v>
      </c>
      <c r="B18" s="91">
        <v>41929</v>
      </c>
      <c r="C18" s="79" t="s">
        <v>65</v>
      </c>
      <c r="D18" s="79" t="s">
        <v>70</v>
      </c>
      <c r="E18" s="80" t="s">
        <v>67</v>
      </c>
      <c r="F18" s="81" t="s">
        <v>55</v>
      </c>
      <c r="G18" s="116"/>
      <c r="H18" s="124"/>
      <c r="I18" s="119"/>
      <c r="J18" s="84">
        <v>55.25</v>
      </c>
      <c r="K18" s="122"/>
      <c r="L18" s="121"/>
      <c r="M18" s="26"/>
      <c r="N18" s="86">
        <f t="shared" si="1"/>
        <v>55.25</v>
      </c>
      <c r="O18" s="89"/>
      <c r="P18" s="87"/>
      <c r="R18" s="62">
        <v>11.84</v>
      </c>
    </row>
    <row r="19" spans="1:18" s="78" customFormat="1" ht="30" customHeight="1">
      <c r="A19" s="24">
        <v>9</v>
      </c>
      <c r="B19" s="91">
        <v>41929</v>
      </c>
      <c r="C19" s="79" t="s">
        <v>65</v>
      </c>
      <c r="D19" s="79" t="s">
        <v>70</v>
      </c>
      <c r="E19" s="80" t="s">
        <v>67</v>
      </c>
      <c r="F19" s="81" t="s">
        <v>55</v>
      </c>
      <c r="G19" s="116"/>
      <c r="H19" s="124"/>
      <c r="I19" s="119"/>
      <c r="J19" s="84">
        <v>35.5</v>
      </c>
      <c r="K19" s="122"/>
      <c r="L19" s="121"/>
      <c r="M19" s="26"/>
      <c r="N19" s="86">
        <f t="shared" si="1"/>
        <v>35.5</v>
      </c>
      <c r="O19" s="89"/>
      <c r="P19" s="87"/>
      <c r="R19" s="62">
        <v>7.61</v>
      </c>
    </row>
    <row r="20" spans="1:18" s="78" customFormat="1" ht="30" customHeight="1">
      <c r="A20" s="88">
        <v>10</v>
      </c>
      <c r="B20" s="91">
        <v>41929</v>
      </c>
      <c r="C20" s="79" t="s">
        <v>65</v>
      </c>
      <c r="D20" s="79" t="s">
        <v>70</v>
      </c>
      <c r="E20" s="80" t="s">
        <v>67</v>
      </c>
      <c r="F20" s="81" t="s">
        <v>55</v>
      </c>
      <c r="G20" s="116"/>
      <c r="H20" s="124"/>
      <c r="I20" s="119"/>
      <c r="J20" s="84">
        <v>40</v>
      </c>
      <c r="K20" s="122"/>
      <c r="L20" s="121"/>
      <c r="M20" s="26"/>
      <c r="N20" s="86">
        <f t="shared" si="1"/>
        <v>40</v>
      </c>
      <c r="O20" s="89"/>
      <c r="P20" s="87"/>
      <c r="R20" s="62">
        <v>8.57</v>
      </c>
    </row>
    <row r="21" spans="1:18" s="78" customFormat="1" ht="30" customHeight="1">
      <c r="A21" s="24">
        <v>11</v>
      </c>
      <c r="B21" s="91">
        <v>41929</v>
      </c>
      <c r="C21" s="79" t="s">
        <v>65</v>
      </c>
      <c r="D21" s="79" t="s">
        <v>70</v>
      </c>
      <c r="E21" s="80" t="s">
        <v>67</v>
      </c>
      <c r="F21" s="81" t="s">
        <v>55</v>
      </c>
      <c r="G21" s="116"/>
      <c r="H21" s="124"/>
      <c r="I21" s="119"/>
      <c r="J21" s="84">
        <v>200</v>
      </c>
      <c r="K21" s="122"/>
      <c r="L21" s="121"/>
      <c r="M21" s="26"/>
      <c r="N21" s="86">
        <f t="shared" si="1"/>
        <v>200</v>
      </c>
      <c r="O21" s="89"/>
      <c r="P21" s="87"/>
      <c r="R21" s="62">
        <v>42.87</v>
      </c>
    </row>
    <row r="22" spans="1:18" s="78" customFormat="1" ht="30" customHeight="1">
      <c r="A22" s="88">
        <v>12</v>
      </c>
      <c r="B22" s="91">
        <v>41929</v>
      </c>
      <c r="C22" s="79" t="s">
        <v>65</v>
      </c>
      <c r="D22" s="79" t="s">
        <v>51</v>
      </c>
      <c r="E22" s="80" t="s">
        <v>67</v>
      </c>
      <c r="F22" s="81" t="s">
        <v>55</v>
      </c>
      <c r="G22" s="116"/>
      <c r="H22" s="124"/>
      <c r="I22" s="119"/>
      <c r="J22" s="84"/>
      <c r="K22" s="122"/>
      <c r="L22" s="121"/>
      <c r="M22" s="26">
        <v>180</v>
      </c>
      <c r="N22" s="86">
        <f t="shared" si="1"/>
        <v>180</v>
      </c>
      <c r="O22" s="89">
        <v>180</v>
      </c>
      <c r="P22" s="87"/>
      <c r="R22" s="62">
        <v>38.659999999999997</v>
      </c>
    </row>
    <row r="23" spans="1:18" s="78" customFormat="1" ht="30" customHeight="1">
      <c r="A23" s="24">
        <v>13</v>
      </c>
      <c r="B23" s="91">
        <v>41930</v>
      </c>
      <c r="C23" s="79" t="s">
        <v>65</v>
      </c>
      <c r="D23" s="79" t="s">
        <v>70</v>
      </c>
      <c r="E23" s="80" t="s">
        <v>67</v>
      </c>
      <c r="F23" s="81" t="s">
        <v>55</v>
      </c>
      <c r="G23" s="116"/>
      <c r="H23" s="124"/>
      <c r="I23" s="119"/>
      <c r="J23" s="84">
        <v>150</v>
      </c>
      <c r="K23" s="122"/>
      <c r="L23" s="121"/>
      <c r="M23" s="125"/>
      <c r="N23" s="86">
        <f t="shared" si="1"/>
        <v>150</v>
      </c>
      <c r="O23" s="89"/>
      <c r="P23" s="87"/>
      <c r="R23" s="62">
        <v>32.17</v>
      </c>
    </row>
    <row r="24" spans="1:18" s="78" customFormat="1" ht="30" customHeight="1">
      <c r="A24" s="88">
        <v>14</v>
      </c>
      <c r="B24" s="91">
        <v>41931</v>
      </c>
      <c r="C24" s="79" t="s">
        <v>65</v>
      </c>
      <c r="D24" s="79" t="s">
        <v>71</v>
      </c>
      <c r="E24" s="80" t="s">
        <v>67</v>
      </c>
      <c r="F24" s="81" t="s">
        <v>55</v>
      </c>
      <c r="G24" s="81"/>
      <c r="H24" s="77"/>
      <c r="I24" s="83"/>
      <c r="J24" s="84"/>
      <c r="K24" s="36">
        <v>300</v>
      </c>
      <c r="L24" s="85"/>
      <c r="M24" s="26"/>
      <c r="N24" s="86">
        <f t="shared" si="1"/>
        <v>300</v>
      </c>
      <c r="O24" s="89"/>
      <c r="P24" s="87"/>
      <c r="R24" s="62">
        <v>64.52</v>
      </c>
    </row>
    <row r="25" spans="1:18" s="126" customFormat="1" ht="30" customHeight="1">
      <c r="A25" s="24">
        <v>15</v>
      </c>
      <c r="B25" s="91">
        <v>41934</v>
      </c>
      <c r="C25" s="79" t="s">
        <v>65</v>
      </c>
      <c r="D25" s="79" t="s">
        <v>61</v>
      </c>
      <c r="E25" s="80" t="s">
        <v>67</v>
      </c>
      <c r="F25" s="81" t="s">
        <v>55</v>
      </c>
      <c r="G25" s="81"/>
      <c r="H25" s="77"/>
      <c r="I25" s="83"/>
      <c r="J25" s="84"/>
      <c r="K25" s="36"/>
      <c r="L25" s="85"/>
      <c r="M25" s="26">
        <v>22</v>
      </c>
      <c r="N25" s="86">
        <f t="shared" si="1"/>
        <v>22</v>
      </c>
      <c r="O25" s="89">
        <v>22</v>
      </c>
      <c r="P25" s="87"/>
      <c r="Q25" s="78"/>
      <c r="R25" s="62">
        <v>4.76</v>
      </c>
    </row>
    <row r="26" spans="1:18" s="78" customFormat="1" ht="30" customHeight="1">
      <c r="A26" s="88">
        <v>16</v>
      </c>
      <c r="B26" s="91">
        <v>41932</v>
      </c>
      <c r="C26" s="79" t="s">
        <v>65</v>
      </c>
      <c r="D26" s="79" t="s">
        <v>70</v>
      </c>
      <c r="E26" s="80" t="s">
        <v>67</v>
      </c>
      <c r="F26" s="81" t="s">
        <v>55</v>
      </c>
      <c r="G26" s="81"/>
      <c r="H26" s="77"/>
      <c r="I26" s="83"/>
      <c r="J26" s="84">
        <v>40</v>
      </c>
      <c r="K26" s="36"/>
      <c r="L26" s="85"/>
      <c r="M26" s="26"/>
      <c r="N26" s="86">
        <f t="shared" si="1"/>
        <v>40</v>
      </c>
      <c r="O26" s="89"/>
      <c r="P26" s="87"/>
      <c r="R26" s="62">
        <v>8.6</v>
      </c>
    </row>
    <row r="27" spans="1:18" s="78" customFormat="1" ht="30" customHeight="1">
      <c r="A27" s="24">
        <v>17</v>
      </c>
      <c r="B27" s="91">
        <v>41932</v>
      </c>
      <c r="C27" s="79" t="s">
        <v>65</v>
      </c>
      <c r="D27" s="79" t="s">
        <v>70</v>
      </c>
      <c r="E27" s="80" t="s">
        <v>67</v>
      </c>
      <c r="F27" s="81" t="s">
        <v>55</v>
      </c>
      <c r="G27" s="81"/>
      <c r="H27" s="77"/>
      <c r="I27" s="83"/>
      <c r="J27" s="84">
        <v>30</v>
      </c>
      <c r="K27" s="36"/>
      <c r="L27" s="85"/>
      <c r="M27" s="26"/>
      <c r="N27" s="86">
        <f t="shared" si="1"/>
        <v>30</v>
      </c>
      <c r="O27" s="89"/>
      <c r="P27" s="87"/>
      <c r="R27" s="62">
        <v>6.45</v>
      </c>
    </row>
    <row r="28" spans="1:18" s="78" customFormat="1" ht="30" customHeight="1">
      <c r="A28" s="88">
        <v>18</v>
      </c>
      <c r="B28" s="91">
        <v>41933</v>
      </c>
      <c r="C28" s="79" t="s">
        <v>65</v>
      </c>
      <c r="D28" s="79" t="s">
        <v>70</v>
      </c>
      <c r="E28" s="80" t="s">
        <v>67</v>
      </c>
      <c r="F28" s="81" t="s">
        <v>55</v>
      </c>
      <c r="G28" s="81"/>
      <c r="H28" s="77"/>
      <c r="I28" s="83"/>
      <c r="J28" s="84">
        <v>100</v>
      </c>
      <c r="K28" s="36"/>
      <c r="L28" s="85"/>
      <c r="M28" s="26"/>
      <c r="N28" s="86">
        <f t="shared" si="1"/>
        <v>100</v>
      </c>
      <c r="O28" s="89"/>
      <c r="P28" s="87"/>
      <c r="R28" s="62">
        <v>21.49</v>
      </c>
    </row>
    <row r="29" spans="1:18" s="78" customFormat="1" ht="30" customHeight="1">
      <c r="A29" s="24">
        <v>19</v>
      </c>
      <c r="B29" s="91">
        <v>41932</v>
      </c>
      <c r="C29" s="79" t="s">
        <v>65</v>
      </c>
      <c r="D29" s="79" t="s">
        <v>72</v>
      </c>
      <c r="E29" s="80" t="s">
        <v>67</v>
      </c>
      <c r="F29" s="81" t="s">
        <v>55</v>
      </c>
      <c r="G29" s="81"/>
      <c r="H29" s="77"/>
      <c r="I29" s="83"/>
      <c r="J29" s="84"/>
      <c r="K29" s="36"/>
      <c r="L29" s="85"/>
      <c r="M29" s="26">
        <v>700</v>
      </c>
      <c r="N29" s="86">
        <f t="shared" si="1"/>
        <v>700</v>
      </c>
      <c r="O29" s="89">
        <v>700</v>
      </c>
      <c r="P29" s="87"/>
      <c r="R29" s="62">
        <v>151.51</v>
      </c>
    </row>
    <row r="30" spans="1:18" s="78" customFormat="1" ht="30" customHeight="1">
      <c r="A30" s="88">
        <v>20</v>
      </c>
      <c r="B30" s="91">
        <v>41933</v>
      </c>
      <c r="C30" s="79" t="s">
        <v>65</v>
      </c>
      <c r="D30" s="79" t="s">
        <v>70</v>
      </c>
      <c r="E30" s="80" t="s">
        <v>67</v>
      </c>
      <c r="F30" s="81" t="s">
        <v>55</v>
      </c>
      <c r="G30" s="81"/>
      <c r="H30" s="77"/>
      <c r="I30" s="83"/>
      <c r="J30" s="84">
        <v>13.25</v>
      </c>
      <c r="K30" s="36"/>
      <c r="L30" s="85"/>
      <c r="M30" s="26"/>
      <c r="N30" s="86">
        <f t="shared" si="1"/>
        <v>13.25</v>
      </c>
      <c r="O30" s="89"/>
      <c r="P30" s="87"/>
      <c r="R30" s="63">
        <v>2.85</v>
      </c>
    </row>
    <row r="31" spans="1:18" s="78" customFormat="1" ht="30" customHeight="1">
      <c r="A31" s="24">
        <v>21</v>
      </c>
      <c r="B31" s="91">
        <v>41934</v>
      </c>
      <c r="C31" s="79" t="s">
        <v>65</v>
      </c>
      <c r="D31" s="79" t="s">
        <v>70</v>
      </c>
      <c r="E31" s="80" t="s">
        <v>67</v>
      </c>
      <c r="F31" s="81" t="s">
        <v>55</v>
      </c>
      <c r="G31" s="81"/>
      <c r="H31" s="77"/>
      <c r="I31" s="83"/>
      <c r="J31" s="84">
        <v>40</v>
      </c>
      <c r="K31" s="36"/>
      <c r="L31" s="85"/>
      <c r="M31" s="26"/>
      <c r="N31" s="86">
        <f t="shared" si="1"/>
        <v>40</v>
      </c>
      <c r="O31" s="89"/>
      <c r="P31" s="87"/>
      <c r="R31" s="62">
        <v>8.59</v>
      </c>
    </row>
    <row r="32" spans="1:18" s="78" customFormat="1" ht="30" customHeight="1">
      <c r="A32" s="88">
        <v>22</v>
      </c>
      <c r="B32" s="91">
        <v>41933</v>
      </c>
      <c r="C32" s="79" t="s">
        <v>65</v>
      </c>
      <c r="D32" s="79" t="s">
        <v>72</v>
      </c>
      <c r="E32" s="80" t="s">
        <v>67</v>
      </c>
      <c r="F32" s="81" t="s">
        <v>55</v>
      </c>
      <c r="G32" s="81"/>
      <c r="H32" s="77"/>
      <c r="I32" s="83"/>
      <c r="J32" s="84"/>
      <c r="K32" s="36"/>
      <c r="L32" s="85"/>
      <c r="M32" s="26">
        <v>2300</v>
      </c>
      <c r="N32" s="86">
        <f t="shared" si="1"/>
        <v>2300</v>
      </c>
      <c r="O32" s="89">
        <v>2300</v>
      </c>
      <c r="P32" s="87"/>
      <c r="R32" s="62">
        <v>497.82</v>
      </c>
    </row>
    <row r="33" spans="1:18" s="78" customFormat="1" ht="30" customHeight="1">
      <c r="A33" s="24">
        <v>23</v>
      </c>
      <c r="B33" s="91">
        <v>41932</v>
      </c>
      <c r="C33" s="79" t="s">
        <v>65</v>
      </c>
      <c r="D33" s="79" t="s">
        <v>70</v>
      </c>
      <c r="E33" s="80" t="s">
        <v>67</v>
      </c>
      <c r="F33" s="81" t="s">
        <v>55</v>
      </c>
      <c r="G33" s="81"/>
      <c r="H33" s="77"/>
      <c r="I33" s="83"/>
      <c r="J33" s="84">
        <v>51.75</v>
      </c>
      <c r="K33" s="36"/>
      <c r="L33" s="85"/>
      <c r="M33" s="26"/>
      <c r="N33" s="86">
        <f t="shared" si="1"/>
        <v>51.75</v>
      </c>
      <c r="O33" s="89"/>
      <c r="P33" s="87"/>
      <c r="R33" s="62">
        <v>11.13</v>
      </c>
    </row>
    <row r="34" spans="1:18" s="78" customFormat="1" ht="30" customHeight="1">
      <c r="A34" s="88">
        <v>24</v>
      </c>
      <c r="B34" s="91">
        <v>41934</v>
      </c>
      <c r="C34" s="79" t="s">
        <v>65</v>
      </c>
      <c r="D34" s="79" t="s">
        <v>70</v>
      </c>
      <c r="E34" s="80" t="s">
        <v>67</v>
      </c>
      <c r="F34" s="81" t="s">
        <v>55</v>
      </c>
      <c r="G34" s="81"/>
      <c r="H34" s="77"/>
      <c r="I34" s="83"/>
      <c r="J34" s="84">
        <v>150</v>
      </c>
      <c r="K34" s="36"/>
      <c r="L34" s="85"/>
      <c r="M34" s="26"/>
      <c r="N34" s="86">
        <f t="shared" si="1"/>
        <v>150</v>
      </c>
      <c r="O34" s="89"/>
      <c r="P34" s="87"/>
      <c r="R34" s="62">
        <v>32.22</v>
      </c>
    </row>
    <row r="35" spans="1:18" s="78" customFormat="1" ht="30" customHeight="1">
      <c r="A35" s="24">
        <v>25</v>
      </c>
      <c r="B35" s="91">
        <v>41934</v>
      </c>
      <c r="C35" s="79" t="s">
        <v>65</v>
      </c>
      <c r="D35" s="79" t="s">
        <v>70</v>
      </c>
      <c r="E35" s="80" t="s">
        <v>67</v>
      </c>
      <c r="F35" s="81" t="s">
        <v>55</v>
      </c>
      <c r="G35" s="81"/>
      <c r="H35" s="77"/>
      <c r="I35" s="83"/>
      <c r="J35" s="84">
        <v>150</v>
      </c>
      <c r="K35" s="36"/>
      <c r="L35" s="85"/>
      <c r="M35" s="26"/>
      <c r="N35" s="86">
        <f t="shared" si="1"/>
        <v>150</v>
      </c>
      <c r="O35" s="89"/>
      <c r="P35" s="87"/>
      <c r="R35" s="63">
        <v>32.22</v>
      </c>
    </row>
    <row r="36" spans="1:18" s="78" customFormat="1" ht="30" customHeight="1">
      <c r="A36" s="88">
        <v>26</v>
      </c>
      <c r="B36" s="91">
        <v>41935</v>
      </c>
      <c r="C36" s="79" t="s">
        <v>65</v>
      </c>
      <c r="D36" s="79" t="s">
        <v>73</v>
      </c>
      <c r="E36" s="80" t="s">
        <v>67</v>
      </c>
      <c r="F36" s="81" t="s">
        <v>55</v>
      </c>
      <c r="G36" s="81"/>
      <c r="H36" s="77"/>
      <c r="I36" s="83"/>
      <c r="J36" s="84"/>
      <c r="K36" s="36"/>
      <c r="L36" s="85"/>
      <c r="M36" s="26">
        <v>3768</v>
      </c>
      <c r="N36" s="86">
        <f t="shared" si="1"/>
        <v>3768</v>
      </c>
      <c r="O36" s="89">
        <v>3768</v>
      </c>
      <c r="P36" s="87"/>
      <c r="R36" s="62">
        <v>815.33</v>
      </c>
    </row>
    <row r="37" spans="1:18" s="78" customFormat="1" ht="30" customHeight="1">
      <c r="A37" s="24">
        <v>27</v>
      </c>
      <c r="B37" s="91">
        <v>41932</v>
      </c>
      <c r="C37" s="79" t="s">
        <v>65</v>
      </c>
      <c r="D37" s="79" t="s">
        <v>50</v>
      </c>
      <c r="E37" s="80" t="s">
        <v>67</v>
      </c>
      <c r="F37" s="81" t="s">
        <v>55</v>
      </c>
      <c r="G37" s="81"/>
      <c r="H37" s="77"/>
      <c r="I37" s="83"/>
      <c r="J37" s="84"/>
      <c r="K37" s="36"/>
      <c r="L37" s="85"/>
      <c r="M37" s="26">
        <v>64</v>
      </c>
      <c r="N37" s="86">
        <f t="shared" si="1"/>
        <v>64</v>
      </c>
      <c r="O37" s="89"/>
      <c r="P37" s="87"/>
      <c r="R37" s="62">
        <v>13.76</v>
      </c>
    </row>
    <row r="38" spans="1:18" s="78" customFormat="1" ht="30" customHeight="1">
      <c r="A38" s="88">
        <v>28</v>
      </c>
      <c r="B38" s="91">
        <v>41929</v>
      </c>
      <c r="C38" s="79" t="s">
        <v>65</v>
      </c>
      <c r="D38" s="79" t="s">
        <v>81</v>
      </c>
      <c r="E38" s="80" t="s">
        <v>67</v>
      </c>
      <c r="F38" s="81" t="s">
        <v>55</v>
      </c>
      <c r="G38" s="81"/>
      <c r="H38" s="77"/>
      <c r="I38" s="83"/>
      <c r="J38" s="84"/>
      <c r="K38" s="36"/>
      <c r="L38" s="85"/>
      <c r="M38" s="26">
        <v>172</v>
      </c>
      <c r="N38" s="86">
        <f t="shared" si="1"/>
        <v>172</v>
      </c>
      <c r="O38" s="89">
        <v>172</v>
      </c>
      <c r="P38" s="87"/>
      <c r="R38" s="62">
        <v>37.020000000000003</v>
      </c>
    </row>
    <row r="39" spans="1:18" ht="30" customHeight="1">
      <c r="A39" s="24">
        <v>29</v>
      </c>
      <c r="B39" s="95">
        <v>41942</v>
      </c>
      <c r="C39" s="96" t="s">
        <v>65</v>
      </c>
      <c r="D39" s="97" t="s">
        <v>53</v>
      </c>
      <c r="E39" s="123" t="s">
        <v>67</v>
      </c>
      <c r="F39" s="116" t="s">
        <v>55</v>
      </c>
      <c r="G39" s="98"/>
      <c r="H39" s="99"/>
      <c r="I39" s="100"/>
      <c r="J39" s="101"/>
      <c r="K39" s="102"/>
      <c r="L39" s="103"/>
      <c r="M39" s="104"/>
      <c r="N39" s="86">
        <f t="shared" si="1"/>
        <v>0</v>
      </c>
      <c r="O39" s="105">
        <v>-80</v>
      </c>
      <c r="P39" s="106"/>
      <c r="Q39" s="107"/>
      <c r="R39" s="108">
        <v>-17.25</v>
      </c>
    </row>
    <row r="40" spans="1:18" ht="30" customHeight="1">
      <c r="A40" s="88">
        <v>30</v>
      </c>
      <c r="B40" s="112"/>
      <c r="C40" s="113"/>
      <c r="D40" s="113"/>
      <c r="E40" s="123"/>
      <c r="F40" s="116"/>
      <c r="G40" s="116"/>
      <c r="H40" s="124"/>
      <c r="I40" s="119"/>
      <c r="J40" s="120"/>
      <c r="K40" s="122"/>
      <c r="L40" s="121"/>
      <c r="M40" s="125"/>
      <c r="N40" s="86">
        <f t="shared" si="1"/>
        <v>0</v>
      </c>
      <c r="O40" s="89"/>
      <c r="P40" s="87"/>
      <c r="Q40" s="78"/>
      <c r="R40" s="62"/>
    </row>
    <row r="41" spans="1:18" ht="30" customHeight="1">
      <c r="A41" s="88">
        <v>38</v>
      </c>
      <c r="B41" s="112"/>
      <c r="C41" s="113"/>
      <c r="D41" s="113"/>
      <c r="E41" s="123"/>
      <c r="F41" s="116"/>
      <c r="G41" s="116"/>
      <c r="H41" s="124"/>
      <c r="I41" s="119"/>
      <c r="J41" s="120"/>
      <c r="K41" s="122"/>
      <c r="L41" s="121"/>
      <c r="M41" s="125"/>
      <c r="N41" s="86">
        <f t="shared" ref="N41" si="3">SUM(H41:M41)</f>
        <v>0</v>
      </c>
      <c r="O41" s="89"/>
      <c r="P41" s="27"/>
      <c r="Q41" s="2"/>
      <c r="R41" s="62"/>
    </row>
    <row r="42" spans="1:18">
      <c r="A42" s="32"/>
      <c r="B42" s="33"/>
      <c r="C42" s="33"/>
      <c r="D42" s="33"/>
      <c r="E42" s="33"/>
      <c r="F42" s="33"/>
      <c r="G42" s="25"/>
      <c r="H42" s="77"/>
      <c r="I42" s="33"/>
      <c r="J42" s="33"/>
      <c r="K42" s="33"/>
      <c r="L42" s="33"/>
      <c r="M42" s="33"/>
      <c r="N42" s="33"/>
      <c r="O42" s="33"/>
      <c r="P42" s="33"/>
    </row>
    <row r="43" spans="1:18">
      <c r="A43" s="38"/>
      <c r="B43" s="39"/>
      <c r="C43" s="40"/>
      <c r="D43" s="41"/>
      <c r="E43" s="41"/>
      <c r="F43" s="42"/>
      <c r="G43" s="43"/>
      <c r="H43" s="44"/>
      <c r="I43" s="45"/>
      <c r="J43" s="45"/>
      <c r="K43" s="45"/>
      <c r="L43" s="45"/>
      <c r="M43" s="45"/>
      <c r="N43" s="46"/>
      <c r="O43" s="47"/>
      <c r="P43" s="65"/>
    </row>
    <row r="44" spans="1:18">
      <c r="A44" s="32"/>
      <c r="B44" s="37" t="s">
        <v>34</v>
      </c>
      <c r="C44" s="37"/>
      <c r="D44" s="37"/>
      <c r="E44" s="33"/>
      <c r="F44" s="33"/>
      <c r="G44" s="37" t="s">
        <v>36</v>
      </c>
      <c r="H44" s="37"/>
      <c r="I44" s="37"/>
      <c r="J44" s="33"/>
      <c r="K44" s="33"/>
      <c r="L44" s="37" t="s">
        <v>35</v>
      </c>
      <c r="M44" s="37"/>
      <c r="N44" s="37"/>
      <c r="O44" s="33"/>
      <c r="P44" s="65"/>
    </row>
    <row r="45" spans="1:18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65"/>
    </row>
    <row r="46" spans="1:18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3">
      <formula1>1</formula1>
      <formula2>0</formula2>
    </dataValidation>
    <dataValidation type="date" operator="greaterThanOrEqual" showErrorMessage="1" errorTitle="Data" error="Inserire una data superiore al 1/11/2000" sqref="B43 B11:B41">
      <formula1>36831</formula1>
      <formula2>0</formula2>
    </dataValidation>
    <dataValidation type="textLength" operator="greaterThan" sqref="F43">
      <formula1>1</formula1>
      <formula2>0</formula2>
    </dataValidation>
    <dataValidation type="textLength" operator="greaterThan" allowBlank="1" showErrorMessage="1" sqref="D43:E43">
      <formula1>1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decimal" operator="greaterThanOrEqual" allowBlank="1" showErrorMessage="1" errorTitle="Valore" error="Inserire un numero maggiore o uguale a 0 (zero)!" sqref="H43:M43 H40:M41 J11:M11 G39:J39 I35:J35 G30 L30:M30 J29:J30 L35:M35 I30 G35 J36:L38 H11:H38 L39:M39 K12:L29 J12:J13 J22 J24:J25 K31:L34 J3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Nota Spese Italia</vt:lpstr>
      <vt:lpstr>Nota Spese EGP</vt:lpstr>
      <vt:lpstr>Nota Spese USD</vt:lpstr>
      <vt:lpstr>Nota Spese QAR</vt:lpstr>
      <vt:lpstr>'Nota Spese EGP'!Print_Area</vt:lpstr>
      <vt:lpstr>'Nota Spese Italia'!Print_Area</vt:lpstr>
      <vt:lpstr>'Nota Spese QAR'!Print_Area</vt:lpstr>
      <vt:lpstr>'Nota Spese USD'!Print_Area</vt:lpstr>
      <vt:lpstr>'Nota Spese EGP'!Print_Titles</vt:lpstr>
      <vt:lpstr>'Nota Spese Italia'!Print_Titles</vt:lpstr>
      <vt:lpstr>'Nota Spese QAR'!Print_Titles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2014-10-30T10:29:50Z</cp:lastPrinted>
  <dcterms:created xsi:type="dcterms:W3CDTF">2007-03-06T14:42:56Z</dcterms:created>
  <dcterms:modified xsi:type="dcterms:W3CDTF">2014-10-30T10:44:53Z</dcterms:modified>
</cp:coreProperties>
</file>