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EURO" sheetId="4" r:id="rId1"/>
    <sheet name="Nota Spese QAR" sheetId="5" r:id="rId2"/>
    <sheet name="Nota Spee AED" sheetId="6" r:id="rId3"/>
  </sheets>
  <calcPr calcId="125725"/>
</workbook>
</file>

<file path=xl/calcChain.xml><?xml version="1.0" encoding="utf-8"?>
<calcChain xmlns="http://schemas.openxmlformats.org/spreadsheetml/2006/main">
  <c r="R5" i="5"/>
  <c r="R3"/>
  <c r="R1"/>
  <c r="P5" i="6"/>
  <c r="R5"/>
  <c r="R3"/>
  <c r="R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P12"/>
  <c r="H12"/>
  <c r="N12" s="1"/>
  <c r="N11"/>
  <c r="H11"/>
  <c r="O7"/>
  <c r="P3" s="1"/>
  <c r="M7"/>
  <c r="L7"/>
  <c r="K7"/>
  <c r="J7"/>
  <c r="I7"/>
  <c r="G7"/>
  <c r="P21" i="5"/>
  <c r="N21"/>
  <c r="H21"/>
  <c r="P20"/>
  <c r="H20"/>
  <c r="N20" s="1"/>
  <c r="P19"/>
  <c r="H19"/>
  <c r="N19" s="1"/>
  <c r="P18"/>
  <c r="N18"/>
  <c r="H18"/>
  <c r="P17"/>
  <c r="H17"/>
  <c r="N17" s="1"/>
  <c r="P16"/>
  <c r="N16"/>
  <c r="H16"/>
  <c r="P15"/>
  <c r="H15"/>
  <c r="N15" s="1"/>
  <c r="P14"/>
  <c r="H14"/>
  <c r="N14" s="1"/>
  <c r="P13"/>
  <c r="N13"/>
  <c r="H13"/>
  <c r="P12"/>
  <c r="N12"/>
  <c r="H12"/>
  <c r="H11"/>
  <c r="N11" s="1"/>
  <c r="O7"/>
  <c r="P3" s="1"/>
  <c r="M7"/>
  <c r="L7"/>
  <c r="K7"/>
  <c r="J7"/>
  <c r="I7"/>
  <c r="G7"/>
  <c r="N20" i="4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H58"/>
  <c r="H57"/>
  <c r="H56"/>
  <c r="H55"/>
  <c r="H54"/>
  <c r="H53"/>
  <c r="H52"/>
  <c r="H51"/>
  <c r="P50"/>
  <c r="H50"/>
  <c r="P49"/>
  <c r="H49"/>
  <c r="N7" i="6" l="1"/>
  <c r="P7" s="1"/>
  <c r="H7"/>
  <c r="P1" s="1"/>
  <c r="N7" i="5"/>
  <c r="P7" s="1"/>
  <c r="H7"/>
  <c r="P1" s="1"/>
  <c r="H46" i="4"/>
  <c r="H31"/>
  <c r="P31"/>
  <c r="H21"/>
  <c r="H19"/>
  <c r="N19"/>
  <c r="P19"/>
  <c r="H11"/>
  <c r="H12"/>
  <c r="H13"/>
  <c r="H14"/>
  <c r="H15"/>
  <c r="H16"/>
  <c r="H17"/>
  <c r="H18"/>
  <c r="H20"/>
  <c r="H22"/>
  <c r="H23"/>
  <c r="H24"/>
  <c r="H7" s="1"/>
  <c r="H25"/>
  <c r="H26"/>
  <c r="H27"/>
  <c r="H28"/>
  <c r="H29"/>
  <c r="H30"/>
  <c r="H32"/>
  <c r="H33"/>
  <c r="H34"/>
  <c r="H35"/>
  <c r="H36"/>
  <c r="H37"/>
  <c r="H38"/>
  <c r="H39"/>
  <c r="H40"/>
  <c r="H41"/>
  <c r="H42"/>
  <c r="H43"/>
  <c r="H44"/>
  <c r="H45"/>
  <c r="H47"/>
  <c r="H48"/>
  <c r="I7"/>
  <c r="J7"/>
  <c r="K7"/>
  <c r="L7"/>
  <c r="M7"/>
  <c r="N11"/>
  <c r="N12"/>
  <c r="N13"/>
  <c r="N14"/>
  <c r="N15"/>
  <c r="N16"/>
  <c r="N17"/>
  <c r="N18"/>
  <c r="P48"/>
  <c r="P47"/>
  <c r="P46"/>
  <c r="P45"/>
  <c r="P44"/>
  <c r="P43"/>
  <c r="P42"/>
  <c r="P41"/>
  <c r="P40"/>
  <c r="P39"/>
  <c r="P38"/>
  <c r="P37"/>
  <c r="P36"/>
  <c r="P35"/>
  <c r="P34"/>
  <c r="P33"/>
  <c r="P32"/>
  <c r="P30"/>
  <c r="P29"/>
  <c r="P28"/>
  <c r="P27"/>
  <c r="P26"/>
  <c r="P25"/>
  <c r="P24"/>
  <c r="P23"/>
  <c r="P22"/>
  <c r="P21"/>
  <c r="P20"/>
  <c r="P18"/>
  <c r="P17"/>
  <c r="P16"/>
  <c r="P15"/>
  <c r="P14"/>
  <c r="P13"/>
  <c r="O7"/>
  <c r="P3" s="1"/>
  <c r="G7"/>
  <c r="M1" i="6" l="1"/>
  <c r="M1" i="5"/>
  <c r="P5"/>
  <c r="P1" i="4"/>
  <c r="N7"/>
  <c r="P7" s="1"/>
  <c r="M1" l="1"/>
  <c r="P5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<sst xmlns="http://schemas.openxmlformats.org/spreadsheetml/2006/main" count="418" uniqueCount="91">
  <si>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</si>
  <si>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</si>
  <si>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</si>
  <si>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</si>
  <si>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</si>
  <si>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</si>
  <si>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</si>
  <si>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</si>
  <si>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</si>
  <si>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</si>
  <si>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</si>
  <si>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</si>
  <si>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</si>
  <si>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</si>
  <si>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</si>
  <si>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</si>
  <si>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</si>
  <si>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</si>
  <si>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</si>
  <si>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</si>
  <si>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</si>
  <si>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</si>
  <si>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</si>
  <si>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</si>
  <si>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</si>
  <si>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</si>
  <si>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</si>
  <si>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</si>
  <si>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</si>
  <si>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</si>
  <si>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</si>
  <si>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</si>
  <si>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</si>
  <si>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</si>
  <si>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</si>
  <si>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</si>
  <si>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</si>
  <si>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</si>
  <si>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</si>
  <si>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EMAD SHEHATA</t>
  </si>
  <si>
    <t>NO</t>
  </si>
  <si>
    <t>€</t>
  </si>
  <si>
    <t>CLIENTI EGITTO</t>
  </si>
  <si>
    <t>Italia</t>
  </si>
  <si>
    <t>Cena Emad + 2 Clienti</t>
  </si>
  <si>
    <t>TRAM</t>
  </si>
  <si>
    <t>Prelievo</t>
  </si>
  <si>
    <t>Taxi Emad + 2 Ospiti</t>
  </si>
  <si>
    <t>Pranzo Emad+ Walter+ Lorenzo+ Alessandro + 2 Clienti</t>
  </si>
  <si>
    <t>Gelato Emad + 2 Clienti</t>
  </si>
  <si>
    <t>Pranzo Emad+ Walter+ Bruno+ 2 Clienti</t>
  </si>
  <si>
    <t>Cena Emad + 2 Ospiti</t>
  </si>
  <si>
    <t>Acqua</t>
  </si>
  <si>
    <t>Colazione Emad + 2 Ospiti</t>
  </si>
  <si>
    <t>Caffè + 2 Ospiti</t>
  </si>
  <si>
    <t>Pranzo Emad + 2 Ospiti</t>
  </si>
  <si>
    <t>Aqua+ Caffè Emad + 2 Ospiti</t>
  </si>
  <si>
    <t>Gelato Clienti</t>
  </si>
  <si>
    <t>Caffe</t>
  </si>
  <si>
    <t>Colazione</t>
  </si>
  <si>
    <t>09_01</t>
  </si>
  <si>
    <t>(importi in Valuta EURO)</t>
  </si>
  <si>
    <t>POC Abu-Dhabi</t>
  </si>
  <si>
    <t xml:space="preserve">Taxi  </t>
  </si>
  <si>
    <t>Treno</t>
  </si>
  <si>
    <t>Fast Track</t>
  </si>
  <si>
    <t>Taxi</t>
  </si>
  <si>
    <t>Metro</t>
  </si>
  <si>
    <t>Extra Hotel Emad</t>
  </si>
  <si>
    <t>DEMO/POC Qatar</t>
  </si>
  <si>
    <t>QAR</t>
  </si>
  <si>
    <t>Visto</t>
  </si>
  <si>
    <t>Doha</t>
  </si>
  <si>
    <t>Taxi Emad-Alessandro- Lorenzo</t>
  </si>
  <si>
    <t>Cena Emad-Alessandro- Lorenzo</t>
  </si>
  <si>
    <t>Cena Emad</t>
  </si>
  <si>
    <t>09_02</t>
  </si>
  <si>
    <t>(importi in Valuta QAR)</t>
  </si>
  <si>
    <t>Vitto Emad</t>
  </si>
  <si>
    <t>Extra Hotel+ Sala Conferenza</t>
  </si>
  <si>
    <t>DEMO ABU-DHABI</t>
  </si>
  <si>
    <t>italia</t>
  </si>
  <si>
    <t>AED</t>
  </si>
  <si>
    <t>Taxi Emad+ Alessandro+ Lorenzo</t>
  </si>
  <si>
    <t>Abu-Dhabi</t>
  </si>
  <si>
    <t>Hotel</t>
  </si>
  <si>
    <t>09_03</t>
  </si>
  <si>
    <t>(importi in Valuta AED)</t>
  </si>
  <si>
    <t>Caffè</t>
  </si>
  <si>
    <r>
      <t xml:space="preserve">Taxi Emad+ Alessandro+ Lorenzo </t>
    </r>
    <r>
      <rPr>
        <b/>
        <sz val="14"/>
        <color rgb="FFFF0000"/>
        <rFont val="Gulim"/>
        <family val="2"/>
      </rPr>
      <t>(manca giustificativo)</t>
    </r>
  </si>
  <si>
    <t>Restituzione Contanti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</si>
</sst>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#,##0.00_ ;[Red]\-#,##0.00\ "/>
    <numFmt numFmtId="172" formatCode="#,##0.00_ ;\-#,##0.00\ "/>
    <numFmt numFmtId="173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40" fontId="1" fillId="0" borderId="0" xfId="0" applyNumberFormat="1" applyFont="1" applyAlignment="1" applyProtection="1">
      <alignment vertical="center"/>
    </xf>
    <xf numFmtId="171" fontId="1" fillId="0" borderId="0" xfId="0" applyNumberFormat="1" applyFont="1" applyAlignment="1" applyProtection="1">
      <alignment vertical="center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3" fontId="11" fillId="5" borderId="7" xfId="0" applyNumberFormat="1" applyFont="1" applyFill="1" applyBorder="1" applyAlignment="1" applyProtection="1">
      <alignment vertical="center"/>
    </xf>
    <xf numFmtId="172" fontId="1" fillId="3" borderId="21" xfId="1" applyNumberFormat="1" applyFont="1" applyFill="1" applyBorder="1" applyAlignment="1" applyProtection="1">
      <alignment horizontal="right" vertical="center"/>
    </xf>
    <xf numFmtId="4" fontId="1" fillId="3" borderId="21" xfId="1" applyNumberFormat="1" applyFont="1" applyFill="1" applyBorder="1" applyAlignment="1" applyProtection="1">
      <alignment horizontal="right" vertical="center"/>
    </xf>
    <xf numFmtId="16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38" fontId="11" fillId="0" borderId="14" xfId="0" applyNumberFormat="1" applyFont="1" applyBorder="1" applyAlignment="1" applyProtection="1">
      <alignment horizontal="center" vertical="center"/>
      <protection locked="0"/>
    </xf>
    <xf numFmtId="170" fontId="11" fillId="0" borderId="15" xfId="0" applyNumberFormat="1" applyFont="1" applyBorder="1" applyAlignment="1" applyProtection="1">
      <alignment horizontal="right" vertical="center"/>
    </xf>
    <xf numFmtId="170" fontId="11" fillId="0" borderId="16" xfId="0" applyNumberFormat="1" applyFont="1" applyBorder="1" applyAlignment="1" applyProtection="1">
      <alignment horizontal="right" vertical="center"/>
      <protection locked="0"/>
    </xf>
    <xf numFmtId="170" fontId="11" fillId="0" borderId="12" xfId="0" applyNumberFormat="1" applyFont="1" applyBorder="1" applyAlignment="1" applyProtection="1">
      <alignment horizontal="right" vertical="center"/>
      <protection locked="0"/>
    </xf>
    <xf numFmtId="170" fontId="11" fillId="0" borderId="38" xfId="0" applyNumberFormat="1" applyFont="1" applyBorder="1" applyAlignment="1" applyProtection="1">
      <alignment horizontal="right" vertical="center"/>
      <protection locked="0"/>
    </xf>
    <xf numFmtId="170" fontId="11" fillId="0" borderId="19" xfId="0" applyNumberFormat="1" applyFont="1" applyBorder="1" applyAlignment="1" applyProtection="1">
      <alignment horizontal="right" vertical="center"/>
      <protection locked="0"/>
    </xf>
    <xf numFmtId="170" fontId="11" fillId="0" borderId="20" xfId="0" applyNumberFormat="1" applyFont="1" applyBorder="1" applyAlignment="1" applyProtection="1">
      <alignment horizontal="right" vertical="center"/>
      <protection locked="0"/>
    </xf>
    <xf numFmtId="4" fontId="11" fillId="3" borderId="21" xfId="1" applyNumberFormat="1" applyFont="1" applyFill="1" applyBorder="1" applyAlignment="1" applyProtection="1">
      <alignment horizontal="right" vertical="center"/>
    </xf>
    <xf numFmtId="4" fontId="11" fillId="4" borderId="21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4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71" fontId="2" fillId="0" borderId="0" xfId="0" applyNumberFormat="1" applyFont="1" applyAlignment="1" applyProtection="1">
      <alignment vertical="center"/>
    </xf>
    <xf numFmtId="49" fontId="11" fillId="0" borderId="24" xfId="0" applyNumberFormat="1" applyFont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173" fontId="2" fillId="0" borderId="0" xfId="0" applyNumberFormat="1" applyFont="1" applyAlignment="1" applyProtection="1">
      <alignment vertical="center"/>
    </xf>
    <xf numFmtId="173" fontId="11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view="pageBreakPreview" topLeftCell="B25" zoomScale="60" workbookViewId="0">
      <selection activeCell="J62" activeCellId="1" sqref="J57 J62"/>
    </sheetView>
  </sheetViews>
  <sheetFormatPr defaultRowHeight="18.75"/>
  <cols>
    <col min="1" max="1" width="6.7109375" style="1" customWidth="1"/>
    <col min="2" max="2" width="26.140625" style="2" customWidth="1"/>
    <col min="3" max="3" width="27.7109375" style="2" customWidth="1"/>
    <col min="4" max="4" width="38.5703125" style="2" customWidth="1"/>
    <col min="5" max="5" width="22.85546875" style="2" customWidth="1"/>
    <col min="6" max="6" width="42.85546875" style="2" customWidth="1"/>
    <col min="7" max="7" width="33.42578125" style="2" bestFit="1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1">
        <v>41883</v>
      </c>
      <c r="G1" s="40" t="s">
        <v>60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1421.9099999999999</v>
      </c>
      <c r="Q1" s="3" t="s">
        <v>26</v>
      </c>
      <c r="R1" s="76"/>
    </row>
    <row r="2" spans="1:18" s="7" customFormat="1" ht="57.75" customHeight="1">
      <c r="A2" s="4"/>
      <c r="B2" s="109" t="s">
        <v>2</v>
      </c>
      <c r="C2" s="109"/>
      <c r="D2" s="108"/>
      <c r="E2" s="108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109" t="s">
        <v>24</v>
      </c>
      <c r="C3" s="109"/>
      <c r="D3" s="108" t="s">
        <v>40</v>
      </c>
      <c r="E3" s="108"/>
      <c r="N3" s="9" t="s">
        <v>4</v>
      </c>
      <c r="O3" s="10"/>
      <c r="P3" s="48">
        <f>+O7</f>
        <v>1488.4599999999998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5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5">
        <v>53</v>
      </c>
      <c r="E5" s="13"/>
      <c r="F5" s="9" t="s">
        <v>7</v>
      </c>
      <c r="G5" s="55">
        <v>1.1100000000000001</v>
      </c>
      <c r="N5" s="110" t="s">
        <v>8</v>
      </c>
      <c r="O5" s="110"/>
      <c r="P5" s="85">
        <f>P1-P2-P3-P4</f>
        <v>-66.549999999999955</v>
      </c>
      <c r="Q5" s="12"/>
      <c r="R5" s="77"/>
    </row>
    <row r="6" spans="1:18" s="7" customFormat="1" ht="43.5" customHeight="1" thickTop="1" thickBot="1">
      <c r="A6" s="4"/>
      <c r="B6" s="42" t="s">
        <v>61</v>
      </c>
      <c r="C6" s="42"/>
      <c r="D6" s="13"/>
      <c r="E6" s="13"/>
      <c r="F6" s="9" t="s">
        <v>9</v>
      </c>
      <c r="G6" s="74">
        <v>11.11</v>
      </c>
      <c r="Q6" s="12"/>
    </row>
    <row r="7" spans="1:18" s="7" customFormat="1" ht="27" customHeight="1" thickTop="1" thickBot="1">
      <c r="A7" s="111" t="s">
        <v>27</v>
      </c>
      <c r="B7" s="112"/>
      <c r="C7" s="113"/>
      <c r="D7" s="114" t="s">
        <v>10</v>
      </c>
      <c r="E7" s="115"/>
      <c r="F7" s="115"/>
      <c r="G7" s="75">
        <f t="shared" ref="G7:O7" si="0">SUM(G11:G64)</f>
        <v>0</v>
      </c>
      <c r="H7" s="73">
        <f t="shared" si="0"/>
        <v>0</v>
      </c>
      <c r="I7" s="57">
        <f t="shared" si="0"/>
        <v>0</v>
      </c>
      <c r="J7" s="57">
        <f t="shared" si="0"/>
        <v>203.3</v>
      </c>
      <c r="K7" s="57">
        <f t="shared" si="0"/>
        <v>10</v>
      </c>
      <c r="L7" s="57">
        <f t="shared" si="0"/>
        <v>1150.6599999999999</v>
      </c>
      <c r="M7" s="58">
        <f t="shared" si="0"/>
        <v>57.949999999999996</v>
      </c>
      <c r="N7" s="56">
        <f t="shared" si="0"/>
        <v>1421.9099999999996</v>
      </c>
      <c r="O7" s="59">
        <f t="shared" si="0"/>
        <v>1488.4599999999998</v>
      </c>
      <c r="P7" s="12">
        <f>+N7-SUM(H7:M7)</f>
        <v>0</v>
      </c>
    </row>
    <row r="8" spans="1:18" ht="36" customHeight="1" thickTop="1" thickBot="1">
      <c r="A8" s="116"/>
      <c r="B8" s="117" t="s">
        <v>11</v>
      </c>
      <c r="C8" s="117" t="s">
        <v>12</v>
      </c>
      <c r="D8" s="118" t="s">
        <v>23</v>
      </c>
      <c r="E8" s="117" t="s">
        <v>30</v>
      </c>
      <c r="F8" s="120" t="s">
        <v>29</v>
      </c>
      <c r="G8" s="121" t="s">
        <v>13</v>
      </c>
      <c r="H8" s="123" t="s">
        <v>14</v>
      </c>
      <c r="I8" s="124" t="s">
        <v>32</v>
      </c>
      <c r="J8" s="125" t="s">
        <v>34</v>
      </c>
      <c r="K8" s="125" t="s">
        <v>33</v>
      </c>
      <c r="L8" s="126" t="s">
        <v>20</v>
      </c>
      <c r="M8" s="127"/>
      <c r="N8" s="137" t="s">
        <v>15</v>
      </c>
      <c r="O8" s="128" t="s">
        <v>16</v>
      </c>
      <c r="P8" s="129" t="s">
        <v>17</v>
      </c>
      <c r="Q8" s="2"/>
      <c r="R8" s="130" t="s">
        <v>35</v>
      </c>
    </row>
    <row r="9" spans="1:18" ht="36" customHeight="1" thickTop="1" thickBot="1">
      <c r="A9" s="116"/>
      <c r="B9" s="117" t="s">
        <v>11</v>
      </c>
      <c r="C9" s="117"/>
      <c r="D9" s="119"/>
      <c r="E9" s="117"/>
      <c r="F9" s="120"/>
      <c r="G9" s="122"/>
      <c r="H9" s="123" t="s">
        <v>32</v>
      </c>
      <c r="I9" s="124" t="s">
        <v>32</v>
      </c>
      <c r="J9" s="124"/>
      <c r="K9" s="124" t="s">
        <v>31</v>
      </c>
      <c r="L9" s="133" t="s">
        <v>21</v>
      </c>
      <c r="M9" s="135" t="s">
        <v>22</v>
      </c>
      <c r="N9" s="137"/>
      <c r="O9" s="128"/>
      <c r="P9" s="129"/>
      <c r="Q9" s="2"/>
      <c r="R9" s="131"/>
    </row>
    <row r="10" spans="1:18" ht="37.5" customHeight="1" thickTop="1" thickBot="1">
      <c r="A10" s="116"/>
      <c r="B10" s="117"/>
      <c r="C10" s="117"/>
      <c r="D10" s="119"/>
      <c r="E10" s="117"/>
      <c r="F10" s="120"/>
      <c r="G10" s="72" t="s">
        <v>18</v>
      </c>
      <c r="H10" s="123"/>
      <c r="I10" s="124"/>
      <c r="J10" s="124"/>
      <c r="K10" s="124"/>
      <c r="L10" s="134"/>
      <c r="M10" s="136"/>
      <c r="N10" s="137"/>
      <c r="O10" s="128"/>
      <c r="P10" s="129"/>
      <c r="Q10" s="2"/>
      <c r="R10" s="132"/>
    </row>
    <row r="11" spans="1:18" ht="19.5" thickTop="1">
      <c r="A11" s="20">
        <v>1</v>
      </c>
      <c r="B11" s="37">
        <v>370608</v>
      </c>
      <c r="C11" s="80" t="s">
        <v>42</v>
      </c>
      <c r="D11" s="81" t="s">
        <v>44</v>
      </c>
      <c r="E11" s="79" t="s">
        <v>43</v>
      </c>
      <c r="F11" s="79" t="s">
        <v>41</v>
      </c>
      <c r="G11" s="71"/>
      <c r="H11" s="23">
        <f>IF($D$3="si",($G$5/$G$6*G11),IF($D$3="no",G11*$G$4,0))</f>
        <v>0</v>
      </c>
      <c r="I11" s="24"/>
      <c r="J11" s="25"/>
      <c r="K11" s="49"/>
      <c r="L11" s="49">
        <v>82.9</v>
      </c>
      <c r="M11" s="28"/>
      <c r="N11" s="29">
        <f>SUM(H11:M11)</f>
        <v>82.9</v>
      </c>
      <c r="O11" s="30">
        <v>82.9</v>
      </c>
      <c r="P11" s="31"/>
      <c r="Q11" s="2"/>
      <c r="R11" s="50"/>
    </row>
    <row r="12" spans="1:18">
      <c r="A12" s="32">
        <v>2</v>
      </c>
      <c r="B12" s="37">
        <v>370608</v>
      </c>
      <c r="C12" s="80" t="s">
        <v>42</v>
      </c>
      <c r="D12" s="81" t="s">
        <v>45</v>
      </c>
      <c r="E12" s="79" t="s">
        <v>43</v>
      </c>
      <c r="F12" s="79" t="s">
        <v>41</v>
      </c>
      <c r="G12" s="22"/>
      <c r="H12" s="23">
        <f>IF($D$3="si",($G$5/$G$6*G12),IF($D$3="no",G12*$G$4,0))</f>
        <v>0</v>
      </c>
      <c r="I12" s="24"/>
      <c r="J12" s="27">
        <v>1.5</v>
      </c>
      <c r="K12" s="49"/>
      <c r="L12" s="27"/>
      <c r="M12" s="28"/>
      <c r="N12" s="29">
        <f>SUM(H12:M12)</f>
        <v>1.5</v>
      </c>
      <c r="O12" s="33"/>
      <c r="P12" s="31"/>
      <c r="Q12" s="2"/>
      <c r="R12" s="50"/>
    </row>
    <row r="13" spans="1:18">
      <c r="A13" s="32">
        <v>3</v>
      </c>
      <c r="B13" s="37">
        <v>370608</v>
      </c>
      <c r="C13" s="80" t="s">
        <v>42</v>
      </c>
      <c r="D13" s="81" t="s">
        <v>45</v>
      </c>
      <c r="E13" s="79" t="s">
        <v>43</v>
      </c>
      <c r="F13" s="79" t="s">
        <v>41</v>
      </c>
      <c r="G13" s="22"/>
      <c r="H13" s="23">
        <f t="shared" ref="H13:H37" si="1">IF($D$3="si",($G$5/$G$6*G13),IF($D$3="no",G13*$G$4,0))</f>
        <v>0</v>
      </c>
      <c r="I13" s="24"/>
      <c r="J13" s="27">
        <v>1.5</v>
      </c>
      <c r="K13" s="49"/>
      <c r="L13" s="27"/>
      <c r="M13" s="28"/>
      <c r="N13" s="29">
        <f t="shared" ref="N13:N18" si="2">SUM(H13:M13)</f>
        <v>1.5</v>
      </c>
      <c r="O13" s="33"/>
      <c r="P13" s="31" t="str">
        <f t="shared" ref="P13:P48" si="3">IF(F13="Milano","X","")</f>
        <v/>
      </c>
      <c r="Q13" s="2"/>
      <c r="R13" s="51"/>
    </row>
    <row r="14" spans="1:18">
      <c r="A14" s="32">
        <v>4</v>
      </c>
      <c r="B14" s="37">
        <v>370608</v>
      </c>
      <c r="C14" s="80" t="s">
        <v>42</v>
      </c>
      <c r="D14" s="81" t="s">
        <v>45</v>
      </c>
      <c r="E14" s="79" t="s">
        <v>43</v>
      </c>
      <c r="F14" s="79" t="s">
        <v>41</v>
      </c>
      <c r="G14" s="22"/>
      <c r="H14" s="23">
        <f t="shared" si="1"/>
        <v>0</v>
      </c>
      <c r="I14" s="24"/>
      <c r="J14" s="27">
        <v>1.5</v>
      </c>
      <c r="K14" s="49"/>
      <c r="L14" s="27"/>
      <c r="M14" s="28"/>
      <c r="N14" s="29">
        <f t="shared" si="2"/>
        <v>1.5</v>
      </c>
      <c r="O14" s="33"/>
      <c r="P14" s="31" t="str">
        <f t="shared" si="3"/>
        <v/>
      </c>
      <c r="Q14" s="2"/>
      <c r="R14" s="52"/>
    </row>
    <row r="15" spans="1:18">
      <c r="A15" s="32">
        <v>5</v>
      </c>
      <c r="B15" s="37">
        <v>370608</v>
      </c>
      <c r="C15" s="80" t="s">
        <v>42</v>
      </c>
      <c r="D15" s="81" t="s">
        <v>45</v>
      </c>
      <c r="E15" s="79" t="s">
        <v>43</v>
      </c>
      <c r="F15" s="79" t="s">
        <v>41</v>
      </c>
      <c r="G15" s="22"/>
      <c r="H15" s="23">
        <f t="shared" si="1"/>
        <v>0</v>
      </c>
      <c r="I15" s="24"/>
      <c r="J15" s="27">
        <v>1.5</v>
      </c>
      <c r="K15" s="49"/>
      <c r="L15" s="27"/>
      <c r="M15" s="28"/>
      <c r="N15" s="29">
        <f t="shared" si="2"/>
        <v>1.5</v>
      </c>
      <c r="O15" s="33"/>
      <c r="P15" s="31" t="str">
        <f t="shared" si="3"/>
        <v/>
      </c>
      <c r="Q15" s="2"/>
      <c r="R15" s="53"/>
    </row>
    <row r="16" spans="1:18">
      <c r="A16" s="32">
        <v>6</v>
      </c>
      <c r="B16" s="37">
        <v>370608</v>
      </c>
      <c r="C16" s="80" t="s">
        <v>42</v>
      </c>
      <c r="D16" s="81" t="s">
        <v>45</v>
      </c>
      <c r="E16" s="79" t="s">
        <v>43</v>
      </c>
      <c r="F16" s="79" t="s">
        <v>41</v>
      </c>
      <c r="G16" s="22"/>
      <c r="H16" s="23">
        <f t="shared" si="1"/>
        <v>0</v>
      </c>
      <c r="I16" s="24"/>
      <c r="J16" s="27">
        <v>1.5</v>
      </c>
      <c r="K16" s="49"/>
      <c r="L16" s="27"/>
      <c r="M16" s="28"/>
      <c r="N16" s="29">
        <f t="shared" si="2"/>
        <v>1.5</v>
      </c>
      <c r="O16" s="33"/>
      <c r="P16" s="31" t="str">
        <f t="shared" si="3"/>
        <v/>
      </c>
      <c r="Q16" s="2"/>
      <c r="R16" s="52"/>
    </row>
    <row r="17" spans="1:18">
      <c r="A17" s="32">
        <v>7</v>
      </c>
      <c r="B17" s="37">
        <v>370608</v>
      </c>
      <c r="C17" s="80" t="s">
        <v>42</v>
      </c>
      <c r="D17" s="81" t="s">
        <v>45</v>
      </c>
      <c r="E17" s="79" t="s">
        <v>43</v>
      </c>
      <c r="F17" s="79" t="s">
        <v>41</v>
      </c>
      <c r="G17" s="22"/>
      <c r="H17" s="23">
        <f t="shared" si="1"/>
        <v>0</v>
      </c>
      <c r="I17" s="24"/>
      <c r="J17" s="27">
        <v>1.5</v>
      </c>
      <c r="K17" s="49"/>
      <c r="L17" s="27"/>
      <c r="M17" s="28"/>
      <c r="N17" s="29">
        <f t="shared" si="2"/>
        <v>1.5</v>
      </c>
      <c r="O17" s="33"/>
      <c r="P17" s="31" t="str">
        <f t="shared" si="3"/>
        <v/>
      </c>
      <c r="Q17" s="2"/>
      <c r="R17" s="52"/>
    </row>
    <row r="18" spans="1:18">
      <c r="A18" s="32">
        <v>8</v>
      </c>
      <c r="B18" s="37">
        <v>370608</v>
      </c>
      <c r="C18" s="80" t="s">
        <v>42</v>
      </c>
      <c r="D18" s="81" t="s">
        <v>45</v>
      </c>
      <c r="E18" s="79" t="s">
        <v>43</v>
      </c>
      <c r="F18" s="79" t="s">
        <v>41</v>
      </c>
      <c r="G18" s="22"/>
      <c r="H18" s="23">
        <f t="shared" si="1"/>
        <v>0</v>
      </c>
      <c r="I18" s="24"/>
      <c r="J18" s="27">
        <v>1.5</v>
      </c>
      <c r="K18" s="49"/>
      <c r="L18" s="27"/>
      <c r="M18" s="28"/>
      <c r="N18" s="29">
        <f t="shared" si="2"/>
        <v>1.5</v>
      </c>
      <c r="O18" s="33"/>
      <c r="P18" s="31" t="str">
        <f t="shared" si="3"/>
        <v/>
      </c>
      <c r="Q18" s="2"/>
      <c r="R18" s="52"/>
    </row>
    <row r="19" spans="1:18">
      <c r="A19" s="32">
        <v>9</v>
      </c>
      <c r="B19" s="37">
        <v>370608</v>
      </c>
      <c r="C19" s="80" t="s">
        <v>42</v>
      </c>
      <c r="D19" s="81" t="s">
        <v>45</v>
      </c>
      <c r="E19" s="79" t="s">
        <v>43</v>
      </c>
      <c r="F19" s="79" t="s">
        <v>41</v>
      </c>
      <c r="G19" s="22"/>
      <c r="H19" s="23">
        <f t="shared" ref="H19" si="4">IF($D$3="si",($G$5/$G$6*G19),IF($D$3="no",G19*$G$4,0))</f>
        <v>0</v>
      </c>
      <c r="I19" s="24"/>
      <c r="J19" s="27">
        <v>1.5</v>
      </c>
      <c r="K19" s="49"/>
      <c r="L19" s="27"/>
      <c r="M19" s="28"/>
      <c r="N19" s="29">
        <f t="shared" ref="N19:N64" si="5">SUM(H19:M19)</f>
        <v>1.5</v>
      </c>
      <c r="O19" s="33"/>
      <c r="P19" s="31" t="str">
        <f t="shared" si="3"/>
        <v/>
      </c>
      <c r="Q19" s="2"/>
      <c r="R19" s="52"/>
    </row>
    <row r="20" spans="1:18">
      <c r="A20" s="32">
        <v>10</v>
      </c>
      <c r="B20" s="37">
        <v>41891</v>
      </c>
      <c r="C20" s="80" t="s">
        <v>42</v>
      </c>
      <c r="D20" s="82" t="s">
        <v>46</v>
      </c>
      <c r="E20" s="79" t="s">
        <v>43</v>
      </c>
      <c r="F20" s="79" t="s">
        <v>41</v>
      </c>
      <c r="G20" s="22"/>
      <c r="H20" s="23">
        <f t="shared" si="1"/>
        <v>0</v>
      </c>
      <c r="I20" s="24"/>
      <c r="J20" s="26"/>
      <c r="K20" s="27"/>
      <c r="L20" s="27"/>
      <c r="M20" s="28"/>
      <c r="N20" s="29">
        <f t="shared" si="5"/>
        <v>0</v>
      </c>
      <c r="O20" s="33">
        <v>100</v>
      </c>
      <c r="P20" s="31" t="str">
        <f t="shared" si="3"/>
        <v/>
      </c>
      <c r="Q20" s="2"/>
      <c r="R20" s="52"/>
    </row>
    <row r="21" spans="1:18">
      <c r="A21" s="32">
        <v>11</v>
      </c>
      <c r="B21" s="37">
        <v>41891</v>
      </c>
      <c r="C21" s="80" t="s">
        <v>42</v>
      </c>
      <c r="D21" s="83" t="s">
        <v>47</v>
      </c>
      <c r="E21" s="79" t="s">
        <v>43</v>
      </c>
      <c r="F21" s="79" t="s">
        <v>41</v>
      </c>
      <c r="G21" s="22"/>
      <c r="H21" s="23">
        <f t="shared" si="1"/>
        <v>0</v>
      </c>
      <c r="I21" s="25"/>
      <c r="J21" s="25">
        <v>9.5</v>
      </c>
      <c r="K21" s="49"/>
      <c r="L21" s="27"/>
      <c r="M21" s="28"/>
      <c r="N21" s="29">
        <f t="shared" si="5"/>
        <v>9.5</v>
      </c>
      <c r="O21" s="33"/>
      <c r="P21" s="31" t="str">
        <f t="shared" si="3"/>
        <v/>
      </c>
      <c r="Q21" s="2"/>
      <c r="R21" s="52"/>
    </row>
    <row r="22" spans="1:18">
      <c r="A22" s="32">
        <v>12</v>
      </c>
      <c r="B22" s="37">
        <v>41891</v>
      </c>
      <c r="C22" s="80" t="s">
        <v>42</v>
      </c>
      <c r="D22" s="81" t="s">
        <v>44</v>
      </c>
      <c r="E22" s="79" t="s">
        <v>43</v>
      </c>
      <c r="F22" s="79" t="s">
        <v>41</v>
      </c>
      <c r="G22" s="22"/>
      <c r="H22" s="23">
        <f t="shared" si="1"/>
        <v>0</v>
      </c>
      <c r="I22" s="38"/>
      <c r="J22" s="26"/>
      <c r="K22" s="27"/>
      <c r="L22" s="27">
        <v>109.5</v>
      </c>
      <c r="M22" s="28"/>
      <c r="N22" s="29">
        <f t="shared" si="5"/>
        <v>109.5</v>
      </c>
      <c r="O22" s="33">
        <v>109.5</v>
      </c>
      <c r="P22" s="31" t="str">
        <f t="shared" si="3"/>
        <v/>
      </c>
      <c r="Q22" s="2"/>
      <c r="R22" s="52"/>
    </row>
    <row r="23" spans="1:18" ht="56.25">
      <c r="A23" s="32">
        <v>13</v>
      </c>
      <c r="B23" s="37">
        <v>41892</v>
      </c>
      <c r="C23" s="80" t="s">
        <v>42</v>
      </c>
      <c r="D23" s="81" t="s">
        <v>48</v>
      </c>
      <c r="E23" s="79" t="s">
        <v>43</v>
      </c>
      <c r="F23" s="79" t="s">
        <v>41</v>
      </c>
      <c r="G23" s="22"/>
      <c r="H23" s="23">
        <f t="shared" si="1"/>
        <v>0</v>
      </c>
      <c r="I23" s="38"/>
      <c r="J23" s="26"/>
      <c r="K23" s="27"/>
      <c r="L23" s="27">
        <v>134</v>
      </c>
      <c r="M23" s="28"/>
      <c r="N23" s="29">
        <f t="shared" si="5"/>
        <v>134</v>
      </c>
      <c r="O23" s="33">
        <v>134</v>
      </c>
      <c r="P23" s="31" t="str">
        <f t="shared" si="3"/>
        <v/>
      </c>
      <c r="Q23" s="2"/>
      <c r="R23" s="52"/>
    </row>
    <row r="24" spans="1:18">
      <c r="A24" s="32">
        <v>14</v>
      </c>
      <c r="B24" s="37">
        <v>41892</v>
      </c>
      <c r="C24" s="80" t="s">
        <v>42</v>
      </c>
      <c r="D24" s="39" t="s">
        <v>44</v>
      </c>
      <c r="E24" s="79" t="s">
        <v>43</v>
      </c>
      <c r="F24" s="79" t="s">
        <v>41</v>
      </c>
      <c r="G24" s="22"/>
      <c r="H24" s="23">
        <f t="shared" si="1"/>
        <v>0</v>
      </c>
      <c r="I24" s="38"/>
      <c r="J24" s="26"/>
      <c r="K24" s="27"/>
      <c r="L24" s="27">
        <v>81</v>
      </c>
      <c r="M24" s="28"/>
      <c r="N24" s="29">
        <f t="shared" si="5"/>
        <v>81</v>
      </c>
      <c r="O24" s="33">
        <v>81</v>
      </c>
      <c r="P24" s="31" t="str">
        <f t="shared" si="3"/>
        <v/>
      </c>
      <c r="Q24" s="2"/>
      <c r="R24" s="52"/>
    </row>
    <row r="25" spans="1:18">
      <c r="A25" s="32">
        <v>15</v>
      </c>
      <c r="B25" s="37">
        <v>41892</v>
      </c>
      <c r="C25" s="80" t="s">
        <v>42</v>
      </c>
      <c r="D25" s="39" t="s">
        <v>49</v>
      </c>
      <c r="E25" s="79" t="s">
        <v>43</v>
      </c>
      <c r="F25" s="79" t="s">
        <v>41</v>
      </c>
      <c r="G25" s="22"/>
      <c r="H25" s="23">
        <f t="shared" si="1"/>
        <v>0</v>
      </c>
      <c r="I25" s="38"/>
      <c r="J25" s="26"/>
      <c r="K25" s="27"/>
      <c r="L25" s="27"/>
      <c r="M25" s="28">
        <v>7.5</v>
      </c>
      <c r="N25" s="29">
        <f t="shared" si="5"/>
        <v>7.5</v>
      </c>
      <c r="O25" s="33"/>
      <c r="P25" s="31" t="str">
        <f t="shared" si="3"/>
        <v/>
      </c>
      <c r="Q25" s="2"/>
      <c r="R25" s="52"/>
    </row>
    <row r="26" spans="1:18" ht="56.25">
      <c r="A26" s="32">
        <v>16</v>
      </c>
      <c r="B26" s="37">
        <v>41893</v>
      </c>
      <c r="C26" s="80" t="s">
        <v>42</v>
      </c>
      <c r="D26" s="81" t="s">
        <v>48</v>
      </c>
      <c r="E26" s="79" t="s">
        <v>43</v>
      </c>
      <c r="F26" s="79" t="s">
        <v>41</v>
      </c>
      <c r="G26" s="22"/>
      <c r="H26" s="23">
        <f t="shared" si="1"/>
        <v>0</v>
      </c>
      <c r="I26" s="38"/>
      <c r="J26" s="26"/>
      <c r="K26" s="27"/>
      <c r="L26" s="27">
        <v>105.66</v>
      </c>
      <c r="M26" s="28"/>
      <c r="N26" s="29">
        <f t="shared" si="5"/>
        <v>105.66</v>
      </c>
      <c r="O26" s="33">
        <v>105.66</v>
      </c>
      <c r="P26" s="31" t="str">
        <f t="shared" si="3"/>
        <v/>
      </c>
      <c r="Q26" s="2"/>
      <c r="R26" s="52"/>
    </row>
    <row r="27" spans="1:18" ht="37.5">
      <c r="A27" s="32">
        <v>17</v>
      </c>
      <c r="B27" s="37">
        <v>41894</v>
      </c>
      <c r="C27" s="80" t="s">
        <v>42</v>
      </c>
      <c r="D27" s="81" t="s">
        <v>50</v>
      </c>
      <c r="E27" s="79" t="s">
        <v>43</v>
      </c>
      <c r="F27" s="79" t="s">
        <v>41</v>
      </c>
      <c r="G27" s="22"/>
      <c r="H27" s="23">
        <f t="shared" si="1"/>
        <v>0</v>
      </c>
      <c r="I27" s="38"/>
      <c r="J27" s="26"/>
      <c r="K27" s="27"/>
      <c r="L27" s="27">
        <v>172</v>
      </c>
      <c r="M27" s="28"/>
      <c r="N27" s="29">
        <f t="shared" si="5"/>
        <v>172</v>
      </c>
      <c r="O27" s="33">
        <v>172</v>
      </c>
      <c r="P27" s="31" t="str">
        <f t="shared" si="3"/>
        <v/>
      </c>
      <c r="Q27" s="2"/>
      <c r="R27" s="52"/>
    </row>
    <row r="28" spans="1:18">
      <c r="A28" s="32">
        <v>18</v>
      </c>
      <c r="B28" s="37">
        <v>41894</v>
      </c>
      <c r="C28" s="80" t="s">
        <v>42</v>
      </c>
      <c r="D28" s="39" t="s">
        <v>47</v>
      </c>
      <c r="E28" s="79" t="s">
        <v>43</v>
      </c>
      <c r="F28" s="79" t="s">
        <v>41</v>
      </c>
      <c r="G28" s="22"/>
      <c r="H28" s="23">
        <f t="shared" si="1"/>
        <v>0</v>
      </c>
      <c r="I28" s="38"/>
      <c r="J28" s="26">
        <v>9</v>
      </c>
      <c r="K28" s="27"/>
      <c r="L28" s="27"/>
      <c r="M28" s="28"/>
      <c r="N28" s="29">
        <f t="shared" si="5"/>
        <v>9</v>
      </c>
      <c r="O28" s="33"/>
      <c r="P28" s="31" t="str">
        <f t="shared" si="3"/>
        <v/>
      </c>
      <c r="Q28" s="2"/>
      <c r="R28" s="52"/>
    </row>
    <row r="29" spans="1:18">
      <c r="A29" s="32">
        <v>19</v>
      </c>
      <c r="B29" s="37">
        <v>41894</v>
      </c>
      <c r="C29" s="80" t="s">
        <v>42</v>
      </c>
      <c r="D29" s="39" t="s">
        <v>47</v>
      </c>
      <c r="E29" s="79" t="s">
        <v>43</v>
      </c>
      <c r="F29" s="79" t="s">
        <v>41</v>
      </c>
      <c r="G29" s="22"/>
      <c r="H29" s="23">
        <f t="shared" si="1"/>
        <v>0</v>
      </c>
      <c r="I29" s="38"/>
      <c r="J29" s="26">
        <v>10</v>
      </c>
      <c r="K29" s="27"/>
      <c r="L29" s="27"/>
      <c r="M29" s="28"/>
      <c r="N29" s="29">
        <f t="shared" si="5"/>
        <v>10</v>
      </c>
      <c r="O29" s="33"/>
      <c r="P29" s="31" t="str">
        <f t="shared" si="3"/>
        <v/>
      </c>
      <c r="Q29" s="2"/>
      <c r="R29" s="52"/>
    </row>
    <row r="30" spans="1:18">
      <c r="A30" s="32">
        <v>21</v>
      </c>
      <c r="B30" s="37">
        <v>41894</v>
      </c>
      <c r="C30" s="80" t="s">
        <v>42</v>
      </c>
      <c r="D30" s="39" t="s">
        <v>47</v>
      </c>
      <c r="E30" s="79" t="s">
        <v>43</v>
      </c>
      <c r="F30" s="79" t="s">
        <v>41</v>
      </c>
      <c r="G30" s="22"/>
      <c r="H30" s="23">
        <f t="shared" si="1"/>
        <v>0</v>
      </c>
      <c r="I30" s="38"/>
      <c r="J30" s="26">
        <v>14.5</v>
      </c>
      <c r="K30" s="27"/>
      <c r="L30" s="27"/>
      <c r="M30" s="28"/>
      <c r="N30" s="29">
        <f t="shared" si="5"/>
        <v>14.5</v>
      </c>
      <c r="O30" s="33"/>
      <c r="P30" s="31" t="str">
        <f t="shared" si="3"/>
        <v/>
      </c>
      <c r="Q30" s="2"/>
      <c r="R30" s="52"/>
    </row>
    <row r="31" spans="1:18">
      <c r="A31" s="32">
        <v>22</v>
      </c>
      <c r="B31" s="37">
        <v>41894</v>
      </c>
      <c r="C31" s="80" t="s">
        <v>42</v>
      </c>
      <c r="D31" s="39" t="s">
        <v>47</v>
      </c>
      <c r="E31" s="79" t="s">
        <v>43</v>
      </c>
      <c r="F31" s="79" t="s">
        <v>41</v>
      </c>
      <c r="G31" s="22"/>
      <c r="H31" s="23">
        <f t="shared" ref="H31" si="6">IF($D$3="si",($G$5/$G$6*G31),IF($D$3="no",G31*$G$4,0))</f>
        <v>0</v>
      </c>
      <c r="I31" s="38"/>
      <c r="J31" s="26">
        <v>16</v>
      </c>
      <c r="K31" s="27"/>
      <c r="L31" s="27"/>
      <c r="M31" s="28"/>
      <c r="N31" s="29">
        <f t="shared" si="5"/>
        <v>16</v>
      </c>
      <c r="O31" s="33"/>
      <c r="P31" s="31" t="str">
        <f t="shared" si="3"/>
        <v/>
      </c>
      <c r="Q31" s="2"/>
      <c r="R31" s="52"/>
    </row>
    <row r="32" spans="1:18">
      <c r="A32" s="32">
        <v>23</v>
      </c>
      <c r="B32" s="37">
        <v>41894</v>
      </c>
      <c r="C32" s="80" t="s">
        <v>42</v>
      </c>
      <c r="D32" s="39" t="s">
        <v>51</v>
      </c>
      <c r="E32" s="79" t="s">
        <v>43</v>
      </c>
      <c r="F32" s="79" t="s">
        <v>41</v>
      </c>
      <c r="G32" s="22"/>
      <c r="H32" s="23">
        <f t="shared" si="1"/>
        <v>0</v>
      </c>
      <c r="I32" s="38"/>
      <c r="J32" s="26"/>
      <c r="K32" s="27"/>
      <c r="L32" s="27">
        <v>84</v>
      </c>
      <c r="M32" s="28"/>
      <c r="N32" s="29">
        <f t="shared" si="5"/>
        <v>84</v>
      </c>
      <c r="O32" s="33">
        <v>84</v>
      </c>
      <c r="P32" s="31" t="str">
        <f t="shared" si="3"/>
        <v/>
      </c>
      <c r="Q32" s="2"/>
      <c r="R32" s="52"/>
    </row>
    <row r="33" spans="1:18">
      <c r="A33" s="32">
        <v>24</v>
      </c>
      <c r="B33" s="37">
        <v>41895</v>
      </c>
      <c r="C33" s="80" t="s">
        <v>42</v>
      </c>
      <c r="D33" s="39" t="s">
        <v>46</v>
      </c>
      <c r="E33" s="79" t="s">
        <v>43</v>
      </c>
      <c r="F33" s="79" t="s">
        <v>41</v>
      </c>
      <c r="G33" s="22"/>
      <c r="H33" s="23">
        <f t="shared" si="1"/>
        <v>0</v>
      </c>
      <c r="I33" s="38"/>
      <c r="J33" s="26"/>
      <c r="K33" s="27"/>
      <c r="L33" s="27"/>
      <c r="M33" s="28"/>
      <c r="N33" s="29">
        <f t="shared" si="5"/>
        <v>0</v>
      </c>
      <c r="O33" s="33">
        <v>100</v>
      </c>
      <c r="P33" s="31" t="str">
        <f t="shared" si="3"/>
        <v/>
      </c>
      <c r="Q33" s="2"/>
      <c r="R33" s="52"/>
    </row>
    <row r="34" spans="1:18">
      <c r="A34" s="32">
        <v>25</v>
      </c>
      <c r="B34" s="37">
        <v>41895</v>
      </c>
      <c r="C34" s="80" t="s">
        <v>42</v>
      </c>
      <c r="D34" s="39" t="s">
        <v>47</v>
      </c>
      <c r="E34" s="79" t="s">
        <v>43</v>
      </c>
      <c r="F34" s="79" t="s">
        <v>41</v>
      </c>
      <c r="G34" s="22"/>
      <c r="H34" s="23">
        <f t="shared" si="1"/>
        <v>0</v>
      </c>
      <c r="I34" s="38"/>
      <c r="J34" s="26">
        <v>11.5</v>
      </c>
      <c r="K34" s="27"/>
      <c r="L34" s="27"/>
      <c r="M34" s="28"/>
      <c r="N34" s="29">
        <f t="shared" si="5"/>
        <v>11.5</v>
      </c>
      <c r="O34" s="33"/>
      <c r="P34" s="31" t="str">
        <f t="shared" si="3"/>
        <v/>
      </c>
      <c r="Q34" s="2"/>
      <c r="R34" s="52"/>
    </row>
    <row r="35" spans="1:18">
      <c r="A35" s="32">
        <v>26</v>
      </c>
      <c r="B35" s="37">
        <v>41895</v>
      </c>
      <c r="C35" s="80" t="s">
        <v>42</v>
      </c>
      <c r="D35" s="39" t="s">
        <v>52</v>
      </c>
      <c r="E35" s="79" t="s">
        <v>43</v>
      </c>
      <c r="F35" s="79" t="s">
        <v>41</v>
      </c>
      <c r="G35" s="22"/>
      <c r="H35" s="23">
        <f>IF($D$3="si",($G$5/$G$6*G35),IF($D$3="no",G35*$G$4,0))</f>
        <v>0</v>
      </c>
      <c r="I35" s="38"/>
      <c r="J35" s="26"/>
      <c r="K35" s="27"/>
      <c r="L35" s="27"/>
      <c r="M35" s="28">
        <v>3.6</v>
      </c>
      <c r="N35" s="29">
        <f t="shared" si="5"/>
        <v>3.6</v>
      </c>
      <c r="O35" s="33"/>
      <c r="P35" s="31" t="str">
        <f t="shared" si="3"/>
        <v/>
      </c>
      <c r="Q35" s="2"/>
      <c r="R35" s="52"/>
    </row>
    <row r="36" spans="1:18">
      <c r="A36" s="32">
        <v>27</v>
      </c>
      <c r="B36" s="37">
        <v>41895</v>
      </c>
      <c r="C36" s="80" t="s">
        <v>42</v>
      </c>
      <c r="D36" s="39" t="s">
        <v>53</v>
      </c>
      <c r="E36" s="79" t="s">
        <v>43</v>
      </c>
      <c r="F36" s="79" t="s">
        <v>41</v>
      </c>
      <c r="G36" s="22"/>
      <c r="H36" s="23">
        <f t="shared" si="1"/>
        <v>0</v>
      </c>
      <c r="I36" s="38"/>
      <c r="J36" s="26"/>
      <c r="K36" s="27"/>
      <c r="L36" s="27"/>
      <c r="M36" s="28">
        <v>6.5</v>
      </c>
      <c r="N36" s="29">
        <f t="shared" si="5"/>
        <v>6.5</v>
      </c>
      <c r="O36" s="33"/>
      <c r="P36" s="31" t="str">
        <f t="shared" si="3"/>
        <v/>
      </c>
      <c r="Q36" s="2"/>
      <c r="R36" s="52"/>
    </row>
    <row r="37" spans="1:18">
      <c r="A37" s="32">
        <v>28</v>
      </c>
      <c r="B37" s="37">
        <v>41895</v>
      </c>
      <c r="C37" s="80" t="s">
        <v>42</v>
      </c>
      <c r="D37" s="39" t="s">
        <v>54</v>
      </c>
      <c r="E37" s="79" t="s">
        <v>43</v>
      </c>
      <c r="F37" s="79" t="s">
        <v>41</v>
      </c>
      <c r="G37" s="22"/>
      <c r="H37" s="23">
        <f t="shared" si="1"/>
        <v>0</v>
      </c>
      <c r="I37" s="38"/>
      <c r="J37" s="26"/>
      <c r="K37" s="27"/>
      <c r="L37" s="27"/>
      <c r="M37" s="28">
        <v>6</v>
      </c>
      <c r="N37" s="29">
        <f t="shared" si="5"/>
        <v>6</v>
      </c>
      <c r="O37" s="33"/>
      <c r="P37" s="31" t="str">
        <f t="shared" si="3"/>
        <v/>
      </c>
      <c r="Q37" s="2"/>
      <c r="R37" s="52"/>
    </row>
    <row r="38" spans="1:18">
      <c r="A38" s="32">
        <v>29</v>
      </c>
      <c r="B38" s="37">
        <v>41895</v>
      </c>
      <c r="C38" s="80" t="s">
        <v>42</v>
      </c>
      <c r="D38" s="39" t="s">
        <v>55</v>
      </c>
      <c r="E38" s="79" t="s">
        <v>43</v>
      </c>
      <c r="F38" s="79" t="s">
        <v>41</v>
      </c>
      <c r="G38" s="22"/>
      <c r="H38" s="23">
        <f>IF($D$3="si",($G$5/$G$6*G38),IF($D$3="no",G38*$G$4,0))</f>
        <v>0</v>
      </c>
      <c r="I38" s="38"/>
      <c r="J38" s="26"/>
      <c r="K38" s="27"/>
      <c r="L38" s="27">
        <v>100.5</v>
      </c>
      <c r="M38" s="28"/>
      <c r="N38" s="29">
        <f t="shared" si="5"/>
        <v>100.5</v>
      </c>
      <c r="O38" s="33">
        <v>100.5</v>
      </c>
      <c r="P38" s="31" t="str">
        <f t="shared" si="3"/>
        <v/>
      </c>
      <c r="Q38" s="2"/>
      <c r="R38" s="52"/>
    </row>
    <row r="39" spans="1:18">
      <c r="A39" s="32">
        <v>30</v>
      </c>
      <c r="B39" s="37">
        <v>41895</v>
      </c>
      <c r="C39" s="80" t="s">
        <v>42</v>
      </c>
      <c r="D39" s="39" t="s">
        <v>51</v>
      </c>
      <c r="E39" s="79" t="s">
        <v>43</v>
      </c>
      <c r="F39" s="79" t="s">
        <v>41</v>
      </c>
      <c r="G39" s="22"/>
      <c r="H39" s="23">
        <f t="shared" ref="H39:H48" si="7">IF($D$3="si",($G$5/$G$6*G39),IF($D$3="no",G39*$G$4,0))</f>
        <v>0</v>
      </c>
      <c r="I39" s="38"/>
      <c r="J39" s="26"/>
      <c r="K39" s="27"/>
      <c r="L39" s="27">
        <v>113</v>
      </c>
      <c r="M39" s="28"/>
      <c r="N39" s="29">
        <f t="shared" si="5"/>
        <v>113</v>
      </c>
      <c r="O39" s="33">
        <v>113</v>
      </c>
      <c r="P39" s="31" t="str">
        <f t="shared" si="3"/>
        <v/>
      </c>
      <c r="Q39" s="2"/>
      <c r="R39" s="52"/>
    </row>
    <row r="40" spans="1:18">
      <c r="A40" s="32">
        <v>31</v>
      </c>
      <c r="B40" s="37">
        <v>41895</v>
      </c>
      <c r="C40" s="80" t="s">
        <v>42</v>
      </c>
      <c r="D40" s="39" t="s">
        <v>47</v>
      </c>
      <c r="E40" s="79" t="s">
        <v>43</v>
      </c>
      <c r="F40" s="79" t="s">
        <v>41</v>
      </c>
      <c r="G40" s="22"/>
      <c r="H40" s="23">
        <f t="shared" si="7"/>
        <v>0</v>
      </c>
      <c r="I40" s="38"/>
      <c r="J40" s="26">
        <v>18.7</v>
      </c>
      <c r="K40" s="27"/>
      <c r="L40" s="27"/>
      <c r="M40" s="28"/>
      <c r="N40" s="29">
        <f t="shared" si="5"/>
        <v>18.7</v>
      </c>
      <c r="O40" s="33"/>
      <c r="P40" s="31" t="str">
        <f t="shared" si="3"/>
        <v/>
      </c>
      <c r="Q40" s="2"/>
      <c r="R40" s="52"/>
    </row>
    <row r="41" spans="1:18">
      <c r="A41" s="32">
        <v>32</v>
      </c>
      <c r="B41" s="37">
        <v>41896</v>
      </c>
      <c r="C41" s="80" t="s">
        <v>42</v>
      </c>
      <c r="D41" s="39" t="s">
        <v>47</v>
      </c>
      <c r="E41" s="79" t="s">
        <v>43</v>
      </c>
      <c r="F41" s="79" t="s">
        <v>41</v>
      </c>
      <c r="G41" s="22"/>
      <c r="H41" s="23">
        <f t="shared" si="7"/>
        <v>0</v>
      </c>
      <c r="I41" s="38"/>
      <c r="J41" s="26">
        <v>9.6</v>
      </c>
      <c r="K41" s="27"/>
      <c r="L41" s="27"/>
      <c r="M41" s="28"/>
      <c r="N41" s="29">
        <f t="shared" si="5"/>
        <v>9.6</v>
      </c>
      <c r="O41" s="33"/>
      <c r="P41" s="31" t="str">
        <f t="shared" si="3"/>
        <v/>
      </c>
      <c r="Q41" s="2"/>
      <c r="R41" s="52"/>
    </row>
    <row r="42" spans="1:18">
      <c r="A42" s="32">
        <v>33</v>
      </c>
      <c r="B42" s="37">
        <v>41896</v>
      </c>
      <c r="C42" s="80" t="s">
        <v>42</v>
      </c>
      <c r="D42" s="39" t="s">
        <v>47</v>
      </c>
      <c r="E42" s="79" t="s">
        <v>43</v>
      </c>
      <c r="F42" s="79" t="s">
        <v>41</v>
      </c>
      <c r="G42" s="22"/>
      <c r="H42" s="23">
        <f t="shared" si="7"/>
        <v>0</v>
      </c>
      <c r="I42" s="38"/>
      <c r="J42" s="26">
        <v>12.5</v>
      </c>
      <c r="K42" s="27"/>
      <c r="L42" s="27"/>
      <c r="M42" s="28"/>
      <c r="N42" s="29">
        <f t="shared" si="5"/>
        <v>12.5</v>
      </c>
      <c r="O42" s="33"/>
      <c r="P42" s="31" t="str">
        <f t="shared" si="3"/>
        <v/>
      </c>
      <c r="Q42" s="2"/>
      <c r="R42" s="52"/>
    </row>
    <row r="43" spans="1:18">
      <c r="A43" s="32">
        <v>34</v>
      </c>
      <c r="B43" s="37">
        <v>41896</v>
      </c>
      <c r="C43" s="80" t="s">
        <v>42</v>
      </c>
      <c r="D43" s="39" t="s">
        <v>47</v>
      </c>
      <c r="E43" s="79" t="s">
        <v>43</v>
      </c>
      <c r="F43" s="79" t="s">
        <v>41</v>
      </c>
      <c r="G43" s="22"/>
      <c r="H43" s="23">
        <f t="shared" si="7"/>
        <v>0</v>
      </c>
      <c r="I43" s="38"/>
      <c r="J43" s="26">
        <v>15</v>
      </c>
      <c r="K43" s="27"/>
      <c r="L43" s="27"/>
      <c r="M43" s="28"/>
      <c r="N43" s="29">
        <f t="shared" si="5"/>
        <v>15</v>
      </c>
      <c r="O43" s="33"/>
      <c r="P43" s="31" t="str">
        <f t="shared" si="3"/>
        <v/>
      </c>
      <c r="Q43" s="2"/>
      <c r="R43" s="52"/>
    </row>
    <row r="44" spans="1:18">
      <c r="A44" s="32">
        <v>35</v>
      </c>
      <c r="B44" s="37">
        <v>41896</v>
      </c>
      <c r="C44" s="80" t="s">
        <v>42</v>
      </c>
      <c r="D44" s="39" t="s">
        <v>47</v>
      </c>
      <c r="E44" s="79" t="s">
        <v>43</v>
      </c>
      <c r="F44" s="79" t="s">
        <v>41</v>
      </c>
      <c r="G44" s="22"/>
      <c r="H44" s="23">
        <f t="shared" si="7"/>
        <v>0</v>
      </c>
      <c r="I44" s="38"/>
      <c r="J44" s="26">
        <v>22</v>
      </c>
      <c r="K44" s="27"/>
      <c r="L44" s="27"/>
      <c r="M44" s="28"/>
      <c r="N44" s="29">
        <f t="shared" si="5"/>
        <v>22</v>
      </c>
      <c r="O44" s="33"/>
      <c r="P44" s="31" t="str">
        <f t="shared" si="3"/>
        <v/>
      </c>
      <c r="Q44" s="2"/>
      <c r="R44" s="52"/>
    </row>
    <row r="45" spans="1:18">
      <c r="A45" s="32">
        <v>36</v>
      </c>
      <c r="B45" s="37">
        <v>41896</v>
      </c>
      <c r="C45" s="80" t="s">
        <v>42</v>
      </c>
      <c r="D45" s="39" t="s">
        <v>53</v>
      </c>
      <c r="E45" s="79" t="s">
        <v>43</v>
      </c>
      <c r="F45" s="79" t="s">
        <v>41</v>
      </c>
      <c r="G45" s="22"/>
      <c r="H45" s="23">
        <f t="shared" si="7"/>
        <v>0</v>
      </c>
      <c r="I45" s="38"/>
      <c r="J45" s="26"/>
      <c r="K45" s="27"/>
      <c r="L45" s="27"/>
      <c r="M45" s="28">
        <v>5.0999999999999996</v>
      </c>
      <c r="N45" s="29">
        <f t="shared" si="5"/>
        <v>5.0999999999999996</v>
      </c>
      <c r="O45" s="33"/>
      <c r="P45" s="31" t="str">
        <f t="shared" si="3"/>
        <v/>
      </c>
      <c r="Q45" s="2"/>
      <c r="R45" s="52"/>
    </row>
    <row r="46" spans="1:18">
      <c r="A46" s="32">
        <v>37</v>
      </c>
      <c r="B46" s="37">
        <v>41896</v>
      </c>
      <c r="C46" s="80" t="s">
        <v>42</v>
      </c>
      <c r="D46" s="39" t="s">
        <v>56</v>
      </c>
      <c r="E46" s="79" t="s">
        <v>43</v>
      </c>
      <c r="F46" s="79" t="s">
        <v>41</v>
      </c>
      <c r="G46" s="22"/>
      <c r="H46" s="23">
        <f t="shared" ref="H46" si="8">IF($D$3="si",($G$5/$G$6*G46),IF($D$3="no",G46*$G$4,0))</f>
        <v>0</v>
      </c>
      <c r="I46" s="38"/>
      <c r="J46" s="26"/>
      <c r="K46" s="27"/>
      <c r="L46" s="27"/>
      <c r="M46" s="28">
        <v>1.3</v>
      </c>
      <c r="N46" s="29">
        <f t="shared" si="5"/>
        <v>1.3</v>
      </c>
      <c r="O46" s="33"/>
      <c r="P46" s="31" t="str">
        <f t="shared" si="3"/>
        <v/>
      </c>
      <c r="Q46" s="2"/>
      <c r="R46" s="52"/>
    </row>
    <row r="47" spans="1:18">
      <c r="A47" s="32">
        <v>38</v>
      </c>
      <c r="B47" s="37">
        <v>41896</v>
      </c>
      <c r="C47" s="80" t="s">
        <v>42</v>
      </c>
      <c r="D47" s="39" t="s">
        <v>56</v>
      </c>
      <c r="E47" s="79" t="s">
        <v>43</v>
      </c>
      <c r="F47" s="79" t="s">
        <v>41</v>
      </c>
      <c r="G47" s="22"/>
      <c r="H47" s="23">
        <f t="shared" si="7"/>
        <v>0</v>
      </c>
      <c r="I47" s="38"/>
      <c r="J47" s="26"/>
      <c r="K47" s="27"/>
      <c r="L47" s="27"/>
      <c r="M47" s="28">
        <v>6</v>
      </c>
      <c r="N47" s="29">
        <f t="shared" si="5"/>
        <v>6</v>
      </c>
      <c r="O47" s="33"/>
      <c r="P47" s="31" t="str">
        <f t="shared" si="3"/>
        <v/>
      </c>
      <c r="Q47" s="2"/>
      <c r="R47" s="52"/>
    </row>
    <row r="48" spans="1:18">
      <c r="A48" s="32">
        <v>39</v>
      </c>
      <c r="B48" s="37">
        <v>41896</v>
      </c>
      <c r="C48" s="80" t="s">
        <v>42</v>
      </c>
      <c r="D48" s="39" t="s">
        <v>55</v>
      </c>
      <c r="E48" s="79" t="s">
        <v>43</v>
      </c>
      <c r="F48" s="79" t="s">
        <v>41</v>
      </c>
      <c r="G48" s="22"/>
      <c r="H48" s="23">
        <f t="shared" si="7"/>
        <v>0</v>
      </c>
      <c r="I48" s="38"/>
      <c r="J48" s="26"/>
      <c r="K48" s="27"/>
      <c r="L48" s="27">
        <v>43</v>
      </c>
      <c r="M48" s="28"/>
      <c r="N48" s="29">
        <f t="shared" si="5"/>
        <v>43</v>
      </c>
      <c r="O48" s="33">
        <v>43</v>
      </c>
      <c r="P48" s="31" t="str">
        <f t="shared" si="3"/>
        <v/>
      </c>
      <c r="Q48" s="2"/>
      <c r="R48" s="52"/>
    </row>
    <row r="49" spans="1:18">
      <c r="A49" s="32">
        <v>40</v>
      </c>
      <c r="B49" s="37">
        <v>41896</v>
      </c>
      <c r="C49" s="80" t="s">
        <v>42</v>
      </c>
      <c r="D49" s="39" t="s">
        <v>46</v>
      </c>
      <c r="E49" s="79" t="s">
        <v>43</v>
      </c>
      <c r="F49" s="79" t="s">
        <v>41</v>
      </c>
      <c r="G49" s="22"/>
      <c r="H49" s="23">
        <f t="shared" ref="H49:H58" si="9">IF($D$3="si",($G$5/$G$6*G49),IF($D$3="no",G49*$G$4,0))</f>
        <v>0</v>
      </c>
      <c r="I49" s="38"/>
      <c r="J49" s="26"/>
      <c r="K49" s="27"/>
      <c r="L49" s="27"/>
      <c r="M49" s="28"/>
      <c r="N49" s="29">
        <f t="shared" si="5"/>
        <v>0</v>
      </c>
      <c r="O49" s="33">
        <v>50</v>
      </c>
      <c r="P49" s="31" t="str">
        <f t="shared" ref="P49:P50" si="10">IF(F49="Milano","X","")</f>
        <v/>
      </c>
      <c r="Q49" s="2"/>
      <c r="R49" s="52"/>
    </row>
    <row r="50" spans="1:18">
      <c r="A50" s="32">
        <v>41</v>
      </c>
      <c r="B50" s="37">
        <v>41896</v>
      </c>
      <c r="C50" s="80" t="s">
        <v>42</v>
      </c>
      <c r="D50" s="39" t="s">
        <v>51</v>
      </c>
      <c r="E50" s="79" t="s">
        <v>43</v>
      </c>
      <c r="F50" s="79" t="s">
        <v>41</v>
      </c>
      <c r="G50" s="22"/>
      <c r="H50" s="23">
        <f t="shared" si="9"/>
        <v>0</v>
      </c>
      <c r="I50" s="38"/>
      <c r="J50" s="26"/>
      <c r="K50" s="27"/>
      <c r="L50" s="27"/>
      <c r="M50" s="28">
        <v>8.15</v>
      </c>
      <c r="N50" s="29">
        <f t="shared" si="5"/>
        <v>8.15</v>
      </c>
      <c r="O50" s="33"/>
      <c r="P50" s="31" t="str">
        <f t="shared" si="10"/>
        <v/>
      </c>
      <c r="Q50" s="2"/>
      <c r="R50" s="52"/>
    </row>
    <row r="51" spans="1:18">
      <c r="A51" s="32">
        <v>42</v>
      </c>
      <c r="B51" s="37">
        <v>41898</v>
      </c>
      <c r="C51" s="80" t="s">
        <v>42</v>
      </c>
      <c r="D51" s="39" t="s">
        <v>68</v>
      </c>
      <c r="E51" s="79" t="s">
        <v>43</v>
      </c>
      <c r="F51" s="79" t="s">
        <v>41</v>
      </c>
      <c r="G51" s="22"/>
      <c r="H51" s="23">
        <f t="shared" si="9"/>
        <v>0</v>
      </c>
      <c r="I51" s="38"/>
      <c r="J51" s="26"/>
      <c r="K51" s="27"/>
      <c r="L51" s="27">
        <v>25.1</v>
      </c>
      <c r="M51" s="28"/>
      <c r="N51" s="29">
        <f t="shared" si="5"/>
        <v>25.1</v>
      </c>
      <c r="O51" s="33">
        <v>25.1</v>
      </c>
      <c r="P51" s="31"/>
      <c r="Q51" s="2"/>
      <c r="R51" s="52"/>
    </row>
    <row r="52" spans="1:18">
      <c r="A52" s="32">
        <v>43</v>
      </c>
      <c r="B52" s="37">
        <v>41901</v>
      </c>
      <c r="C52" s="84" t="s">
        <v>62</v>
      </c>
      <c r="D52" s="39" t="s">
        <v>46</v>
      </c>
      <c r="E52" s="79" t="s">
        <v>43</v>
      </c>
      <c r="F52" s="79" t="s">
        <v>41</v>
      </c>
      <c r="G52" s="22"/>
      <c r="H52" s="23">
        <f t="shared" si="9"/>
        <v>0</v>
      </c>
      <c r="I52" s="38"/>
      <c r="J52" s="26"/>
      <c r="K52" s="27"/>
      <c r="L52" s="27"/>
      <c r="M52" s="28"/>
      <c r="N52" s="29">
        <f t="shared" si="5"/>
        <v>0</v>
      </c>
      <c r="O52" s="33">
        <v>50</v>
      </c>
      <c r="P52" s="31"/>
      <c r="Q52" s="2"/>
      <c r="R52" s="52"/>
    </row>
    <row r="53" spans="1:18">
      <c r="A53" s="32">
        <v>44</v>
      </c>
      <c r="B53" s="37">
        <v>41902</v>
      </c>
      <c r="C53" s="80" t="s">
        <v>42</v>
      </c>
      <c r="D53" s="39" t="s">
        <v>51</v>
      </c>
      <c r="E53" s="79" t="s">
        <v>43</v>
      </c>
      <c r="F53" s="79" t="s">
        <v>41</v>
      </c>
      <c r="G53" s="22"/>
      <c r="H53" s="23">
        <f t="shared" si="9"/>
        <v>0</v>
      </c>
      <c r="I53" s="38"/>
      <c r="J53" s="26"/>
      <c r="K53" s="27"/>
      <c r="L53" s="27">
        <v>100</v>
      </c>
      <c r="M53" s="28"/>
      <c r="N53" s="29">
        <f t="shared" si="5"/>
        <v>100</v>
      </c>
      <c r="O53" s="33">
        <v>100</v>
      </c>
      <c r="P53" s="31"/>
      <c r="Q53" s="2"/>
      <c r="R53" s="52"/>
    </row>
    <row r="54" spans="1:18">
      <c r="A54" s="32">
        <v>45</v>
      </c>
      <c r="B54" s="37">
        <v>41902</v>
      </c>
      <c r="C54" s="80" t="s">
        <v>42</v>
      </c>
      <c r="D54" s="39" t="s">
        <v>57</v>
      </c>
      <c r="E54" s="79" t="s">
        <v>43</v>
      </c>
      <c r="F54" s="79" t="s">
        <v>41</v>
      </c>
      <c r="G54" s="22"/>
      <c r="H54" s="23">
        <f t="shared" si="9"/>
        <v>0</v>
      </c>
      <c r="I54" s="38"/>
      <c r="J54" s="26"/>
      <c r="K54" s="27"/>
      <c r="L54" s="27"/>
      <c r="M54" s="28">
        <v>9</v>
      </c>
      <c r="N54" s="29">
        <f t="shared" si="5"/>
        <v>9</v>
      </c>
      <c r="O54" s="33"/>
      <c r="P54" s="31"/>
      <c r="Q54" s="2"/>
      <c r="R54" s="52"/>
    </row>
    <row r="55" spans="1:18">
      <c r="A55" s="32">
        <v>46</v>
      </c>
      <c r="B55" s="37">
        <v>41902</v>
      </c>
      <c r="C55" s="80" t="s">
        <v>42</v>
      </c>
      <c r="D55" s="80" t="s">
        <v>67</v>
      </c>
      <c r="E55" s="79" t="s">
        <v>43</v>
      </c>
      <c r="F55" s="79" t="s">
        <v>41</v>
      </c>
      <c r="G55" s="22"/>
      <c r="H55" s="23">
        <f t="shared" si="9"/>
        <v>0</v>
      </c>
      <c r="I55" s="38"/>
      <c r="J55" s="26">
        <v>1.5</v>
      </c>
      <c r="K55" s="27"/>
      <c r="L55" s="27"/>
      <c r="M55" s="28"/>
      <c r="N55" s="29">
        <f t="shared" si="5"/>
        <v>1.5</v>
      </c>
      <c r="O55" s="33"/>
      <c r="P55" s="31"/>
      <c r="Q55" s="2"/>
      <c r="R55" s="52"/>
    </row>
    <row r="56" spans="1:18" ht="30" customHeight="1">
      <c r="A56" s="32">
        <v>47</v>
      </c>
      <c r="B56" s="37">
        <v>41903</v>
      </c>
      <c r="C56" s="84" t="s">
        <v>62</v>
      </c>
      <c r="D56" s="39" t="s">
        <v>58</v>
      </c>
      <c r="E56" s="79" t="s">
        <v>43</v>
      </c>
      <c r="F56" s="79" t="s">
        <v>41</v>
      </c>
      <c r="G56" s="22"/>
      <c r="H56" s="23">
        <f t="shared" si="9"/>
        <v>0</v>
      </c>
      <c r="I56" s="38"/>
      <c r="J56" s="26"/>
      <c r="K56" s="27"/>
      <c r="L56" s="27"/>
      <c r="M56" s="28">
        <v>1</v>
      </c>
      <c r="N56" s="29">
        <f t="shared" si="5"/>
        <v>1</v>
      </c>
      <c r="O56" s="33"/>
      <c r="P56" s="31"/>
      <c r="Q56" s="2"/>
      <c r="R56" s="52"/>
    </row>
    <row r="57" spans="1:18" ht="30" customHeight="1">
      <c r="A57" s="32">
        <v>48</v>
      </c>
      <c r="B57" s="37">
        <v>41903</v>
      </c>
      <c r="C57" s="84" t="s">
        <v>62</v>
      </c>
      <c r="D57" s="39" t="s">
        <v>66</v>
      </c>
      <c r="E57" s="79" t="s">
        <v>43</v>
      </c>
      <c r="F57" s="79" t="s">
        <v>41</v>
      </c>
      <c r="G57" s="22"/>
      <c r="H57" s="23">
        <f t="shared" si="9"/>
        <v>0</v>
      </c>
      <c r="I57" s="38"/>
      <c r="J57" s="26">
        <v>10.3</v>
      </c>
      <c r="K57" s="27"/>
      <c r="L57" s="27"/>
      <c r="M57" s="28"/>
      <c r="N57" s="29">
        <f t="shared" si="5"/>
        <v>10.3</v>
      </c>
      <c r="O57" s="33"/>
      <c r="P57" s="31"/>
      <c r="Q57" s="2"/>
      <c r="R57" s="52"/>
    </row>
    <row r="58" spans="1:18">
      <c r="A58" s="32">
        <v>49</v>
      </c>
      <c r="B58" s="37">
        <v>41903</v>
      </c>
      <c r="C58" s="84" t="s">
        <v>62</v>
      </c>
      <c r="D58" s="39" t="s">
        <v>64</v>
      </c>
      <c r="E58" s="79" t="s">
        <v>43</v>
      </c>
      <c r="F58" s="79" t="s">
        <v>41</v>
      </c>
      <c r="G58" s="22"/>
      <c r="H58" s="23">
        <f t="shared" si="9"/>
        <v>0</v>
      </c>
      <c r="I58" s="38"/>
      <c r="J58" s="26">
        <v>12</v>
      </c>
      <c r="K58" s="27"/>
      <c r="L58" s="27"/>
      <c r="M58" s="28"/>
      <c r="N58" s="29">
        <f t="shared" si="5"/>
        <v>12</v>
      </c>
      <c r="O58" s="33">
        <v>12</v>
      </c>
      <c r="P58" s="31"/>
      <c r="Q58" s="2"/>
      <c r="R58" s="52"/>
    </row>
    <row r="59" spans="1:18">
      <c r="A59" s="32">
        <v>50</v>
      </c>
      <c r="B59" s="37">
        <v>41903</v>
      </c>
      <c r="C59" s="84" t="s">
        <v>62</v>
      </c>
      <c r="D59" s="39" t="s">
        <v>65</v>
      </c>
      <c r="E59" s="79" t="s">
        <v>43</v>
      </c>
      <c r="F59" s="79" t="s">
        <v>41</v>
      </c>
      <c r="G59" s="22"/>
      <c r="H59" s="23"/>
      <c r="I59" s="38"/>
      <c r="J59" s="26"/>
      <c r="K59" s="27">
        <v>10</v>
      </c>
      <c r="L59" s="27"/>
      <c r="M59" s="28"/>
      <c r="N59" s="29">
        <f t="shared" si="5"/>
        <v>10</v>
      </c>
      <c r="O59" s="33">
        <v>10</v>
      </c>
      <c r="P59" s="31"/>
      <c r="Q59" s="2"/>
      <c r="R59" s="52"/>
    </row>
    <row r="60" spans="1:18">
      <c r="A60" s="32">
        <v>51</v>
      </c>
      <c r="B60" s="37">
        <v>41903</v>
      </c>
      <c r="C60" s="84" t="s">
        <v>62</v>
      </c>
      <c r="D60" s="39" t="s">
        <v>59</v>
      </c>
      <c r="E60" s="79" t="s">
        <v>43</v>
      </c>
      <c r="F60" s="79" t="s">
        <v>41</v>
      </c>
      <c r="G60" s="22"/>
      <c r="H60" s="23"/>
      <c r="I60" s="38"/>
      <c r="J60" s="26"/>
      <c r="K60" s="27"/>
      <c r="L60" s="27"/>
      <c r="M60" s="28">
        <v>3.8</v>
      </c>
      <c r="N60" s="29">
        <f t="shared" si="5"/>
        <v>3.8</v>
      </c>
      <c r="O60" s="33">
        <v>3.8</v>
      </c>
      <c r="P60" s="31"/>
      <c r="Q60" s="2"/>
      <c r="R60" s="52"/>
    </row>
    <row r="61" spans="1:18">
      <c r="A61" s="32">
        <v>52</v>
      </c>
      <c r="B61" s="37">
        <v>41908</v>
      </c>
      <c r="C61" s="84" t="s">
        <v>62</v>
      </c>
      <c r="D61" s="39" t="s">
        <v>64</v>
      </c>
      <c r="E61" s="79" t="s">
        <v>43</v>
      </c>
      <c r="F61" s="79" t="s">
        <v>41</v>
      </c>
      <c r="G61" s="22"/>
      <c r="H61" s="23"/>
      <c r="I61" s="38"/>
      <c r="J61" s="26">
        <v>12</v>
      </c>
      <c r="K61" s="27"/>
      <c r="L61" s="27"/>
      <c r="M61" s="28"/>
      <c r="N61" s="29">
        <f t="shared" si="5"/>
        <v>12</v>
      </c>
      <c r="O61" s="33">
        <v>12</v>
      </c>
      <c r="P61" s="31"/>
      <c r="Q61" s="2"/>
      <c r="R61" s="52"/>
    </row>
    <row r="62" spans="1:18">
      <c r="A62" s="32">
        <v>53</v>
      </c>
      <c r="B62" s="37">
        <v>41908</v>
      </c>
      <c r="C62" s="84" t="s">
        <v>62</v>
      </c>
      <c r="D62" s="39" t="s">
        <v>63</v>
      </c>
      <c r="E62" s="79" t="s">
        <v>43</v>
      </c>
      <c r="F62" s="79" t="s">
        <v>41</v>
      </c>
      <c r="G62" s="22"/>
      <c r="H62" s="23"/>
      <c r="I62" s="38"/>
      <c r="J62" s="26">
        <v>7.2</v>
      </c>
      <c r="K62" s="27"/>
      <c r="L62" s="27"/>
      <c r="M62" s="28"/>
      <c r="N62" s="29">
        <f t="shared" si="5"/>
        <v>7.2</v>
      </c>
      <c r="O62" s="33"/>
      <c r="P62" s="31"/>
      <c r="Q62" s="2"/>
      <c r="R62" s="52"/>
    </row>
    <row r="63" spans="1:18">
      <c r="A63" s="32">
        <v>54</v>
      </c>
      <c r="B63" s="37"/>
      <c r="C63" s="84"/>
      <c r="D63" s="39"/>
      <c r="E63" s="79"/>
      <c r="F63" s="79"/>
      <c r="G63" s="22"/>
      <c r="H63" s="23"/>
      <c r="I63" s="38"/>
      <c r="J63" s="26"/>
      <c r="K63" s="27"/>
      <c r="L63" s="27"/>
      <c r="M63" s="28"/>
      <c r="N63" s="29">
        <f t="shared" si="5"/>
        <v>0</v>
      </c>
      <c r="O63" s="33"/>
      <c r="P63" s="31"/>
      <c r="Q63" s="2"/>
      <c r="R63" s="52"/>
    </row>
    <row r="64" spans="1:18">
      <c r="A64" s="32">
        <v>55</v>
      </c>
      <c r="B64" s="37"/>
      <c r="C64" s="84"/>
      <c r="D64" s="39"/>
      <c r="E64" s="79"/>
      <c r="F64" s="79"/>
      <c r="G64" s="22"/>
      <c r="H64" s="23"/>
      <c r="I64" s="38"/>
      <c r="J64" s="26"/>
      <c r="K64" s="27"/>
      <c r="L64" s="27"/>
      <c r="M64" s="28"/>
      <c r="N64" s="29">
        <f t="shared" si="5"/>
        <v>0</v>
      </c>
      <c r="O64" s="33"/>
      <c r="P64" s="31"/>
      <c r="Q64" s="2"/>
      <c r="R64" s="52"/>
    </row>
    <row r="65" spans="1:16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1:16">
      <c r="A66" s="60"/>
      <c r="B66" s="61"/>
      <c r="C66" s="62"/>
      <c r="D66" s="63"/>
      <c r="E66" s="63"/>
      <c r="F66" s="64"/>
      <c r="G66" s="65"/>
      <c r="H66" s="66"/>
      <c r="I66" s="67"/>
      <c r="J66" s="67"/>
      <c r="K66" s="67"/>
      <c r="L66" s="67"/>
      <c r="M66" s="67"/>
      <c r="N66" s="68"/>
      <c r="O66" s="69"/>
      <c r="P66" s="70"/>
    </row>
    <row r="67" spans="1:16">
      <c r="A67" s="46"/>
      <c r="B67" s="54" t="s">
        <v>36</v>
      </c>
      <c r="C67" s="54"/>
      <c r="D67" s="54"/>
      <c r="E67" s="47"/>
      <c r="F67" s="47"/>
      <c r="G67" s="54" t="s">
        <v>38</v>
      </c>
      <c r="H67" s="54"/>
      <c r="I67" s="54"/>
      <c r="J67" s="47"/>
      <c r="K67" s="47"/>
      <c r="L67" s="54" t="s">
        <v>37</v>
      </c>
      <c r="M67" s="54"/>
      <c r="N67" s="54"/>
      <c r="O67" s="47"/>
      <c r="P67" s="70"/>
    </row>
    <row r="68" spans="1:16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70"/>
    </row>
    <row r="69" spans="1:16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66:M66 H11:I11 M20:M21 H12:H64 I16:I21 M17:M18 M11:M12 I22:M64 J11:L21">
      <formula1>0</formula1>
      <formula2>0</formula2>
    </dataValidation>
    <dataValidation type="whole" operator="greaterThanOrEqual" allowBlank="1" showErrorMessage="1" errorTitle="Valore" error="Inserire un numero maggiore o uguale a 0 (zero)!" sqref="N66 N11:N64">
      <formula1>0</formula1>
      <formula2>0</formula2>
    </dataValidation>
    <dataValidation type="textLength" operator="greaterThan" allowBlank="1" showErrorMessage="1" sqref="D66:E66 D24:D25 D28:D54 D56:D64">
      <formula1>1</formula1>
      <formula2>0</formula2>
    </dataValidation>
    <dataValidation type="textLength" operator="greaterThan" sqref="F66">
      <formula1>1</formula1>
      <formula2>0</formula2>
    </dataValidation>
    <dataValidation type="date" operator="greaterThanOrEqual" showErrorMessage="1" errorTitle="Data" error="Inserire una data superiore al 1/11/2000" sqref="B66 B23:B64">
      <formula1>36831</formula1>
      <formula2>0</formula2>
    </dataValidation>
    <dataValidation type="textLength" operator="greaterThan" allowBlank="1" sqref="C66 C56:C64 C52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view="pageBreakPreview" topLeftCell="D1" zoomScale="60" zoomScaleNormal="50" workbookViewId="0">
      <selection activeCell="R18" activeCellId="1" sqref="R14 R18:R20"/>
    </sheetView>
  </sheetViews>
  <sheetFormatPr defaultRowHeight="18.75"/>
  <cols>
    <col min="1" max="1" width="6.7109375" style="1" customWidth="1"/>
    <col min="2" max="2" width="27" style="2" customWidth="1"/>
    <col min="3" max="3" width="27.7109375" style="2" customWidth="1"/>
    <col min="4" max="4" width="47.2851562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1">
        <v>41883</v>
      </c>
      <c r="G1" s="40" t="s">
        <v>76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3854</v>
      </c>
      <c r="Q1" s="3" t="s">
        <v>26</v>
      </c>
      <c r="R1" s="138">
        <f>SUM(R11:R20)</f>
        <v>829.22</v>
      </c>
    </row>
    <row r="2" spans="1:18" s="7" customFormat="1" ht="57.75" customHeight="1">
      <c r="A2" s="4"/>
      <c r="B2" s="109" t="s">
        <v>2</v>
      </c>
      <c r="C2" s="109"/>
      <c r="D2" s="108"/>
      <c r="E2" s="108"/>
      <c r="F2" s="8"/>
      <c r="G2" s="8"/>
      <c r="N2" s="9" t="s">
        <v>3</v>
      </c>
      <c r="O2" s="10"/>
      <c r="P2" s="11">
        <v>330</v>
      </c>
      <c r="Q2" s="3" t="s">
        <v>25</v>
      </c>
      <c r="R2" s="138">
        <v>70.489999999999995</v>
      </c>
    </row>
    <row r="3" spans="1:18" s="7" customFormat="1" ht="35.25" customHeight="1">
      <c r="A3" s="4"/>
      <c r="B3" s="109" t="s">
        <v>24</v>
      </c>
      <c r="C3" s="109"/>
      <c r="D3" s="108" t="s">
        <v>40</v>
      </c>
      <c r="E3" s="108"/>
      <c r="N3" s="9" t="s">
        <v>4</v>
      </c>
      <c r="O3" s="10"/>
      <c r="P3" s="48">
        <f>+O7</f>
        <v>3535</v>
      </c>
      <c r="Q3" s="12"/>
      <c r="R3" s="138">
        <f>SUM(R11,R14,R16,R18,R19)</f>
        <v>761.03</v>
      </c>
    </row>
    <row r="4" spans="1:18" s="7" customFormat="1" ht="35.25" customHeight="1" thickBot="1">
      <c r="A4" s="4"/>
      <c r="D4" s="13"/>
      <c r="E4" s="13"/>
      <c r="F4" s="9" t="s">
        <v>19</v>
      </c>
      <c r="G4" s="55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138"/>
    </row>
    <row r="5" spans="1:18" s="7" customFormat="1" ht="43.5" customHeight="1" thickTop="1" thickBot="1">
      <c r="A5" s="4"/>
      <c r="B5" s="18" t="s">
        <v>6</v>
      </c>
      <c r="C5" s="19"/>
      <c r="D5" s="45">
        <v>10</v>
      </c>
      <c r="E5" s="13"/>
      <c r="F5" s="9" t="s">
        <v>7</v>
      </c>
      <c r="G5" s="55">
        <v>1.1100000000000001</v>
      </c>
      <c r="N5" s="110" t="s">
        <v>8</v>
      </c>
      <c r="O5" s="110"/>
      <c r="P5" s="85">
        <f>P1-P2-P3-P4</f>
        <v>-11</v>
      </c>
      <c r="Q5" s="12"/>
      <c r="R5" s="139">
        <f>R1-R2-R3</f>
        <v>-2.2999999999999545</v>
      </c>
    </row>
    <row r="6" spans="1:18" s="7" customFormat="1" ht="43.5" customHeight="1" thickTop="1" thickBot="1">
      <c r="A6" s="4"/>
      <c r="B6" s="42" t="s">
        <v>77</v>
      </c>
      <c r="C6" s="42"/>
      <c r="D6" s="13"/>
      <c r="E6" s="13"/>
      <c r="F6" s="9" t="s">
        <v>9</v>
      </c>
      <c r="G6" s="74">
        <v>11.11</v>
      </c>
      <c r="Q6" s="12"/>
    </row>
    <row r="7" spans="1:18" s="7" customFormat="1" ht="27" customHeight="1" thickTop="1" thickBot="1">
      <c r="A7" s="111" t="s">
        <v>27</v>
      </c>
      <c r="B7" s="112"/>
      <c r="C7" s="113"/>
      <c r="D7" s="114" t="s">
        <v>10</v>
      </c>
      <c r="E7" s="115"/>
      <c r="F7" s="115"/>
      <c r="G7" s="75">
        <f t="shared" ref="G7:O7" si="0">SUM(G11:G21)</f>
        <v>0</v>
      </c>
      <c r="H7" s="73">
        <f t="shared" si="0"/>
        <v>0</v>
      </c>
      <c r="I7" s="57">
        <f t="shared" si="0"/>
        <v>0</v>
      </c>
      <c r="J7" s="57">
        <f t="shared" si="0"/>
        <v>294</v>
      </c>
      <c r="K7" s="57">
        <f t="shared" si="0"/>
        <v>100</v>
      </c>
      <c r="L7" s="57">
        <f t="shared" si="0"/>
        <v>0</v>
      </c>
      <c r="M7" s="58">
        <f t="shared" si="0"/>
        <v>3460</v>
      </c>
      <c r="N7" s="56">
        <f t="shared" si="0"/>
        <v>3854</v>
      </c>
      <c r="O7" s="59">
        <f t="shared" si="0"/>
        <v>3535</v>
      </c>
      <c r="P7" s="12">
        <f>+N7-SUM(H7:M7)</f>
        <v>0</v>
      </c>
    </row>
    <row r="8" spans="1:18" ht="36" customHeight="1" thickTop="1" thickBot="1">
      <c r="A8" s="116"/>
      <c r="B8" s="117" t="s">
        <v>11</v>
      </c>
      <c r="C8" s="117" t="s">
        <v>12</v>
      </c>
      <c r="D8" s="118" t="s">
        <v>23</v>
      </c>
      <c r="E8" s="117" t="s">
        <v>30</v>
      </c>
      <c r="F8" s="120" t="s">
        <v>29</v>
      </c>
      <c r="G8" s="121" t="s">
        <v>13</v>
      </c>
      <c r="H8" s="123" t="s">
        <v>14</v>
      </c>
      <c r="I8" s="124" t="s">
        <v>32</v>
      </c>
      <c r="J8" s="125" t="s">
        <v>34</v>
      </c>
      <c r="K8" s="125" t="s">
        <v>33</v>
      </c>
      <c r="L8" s="126" t="s">
        <v>20</v>
      </c>
      <c r="M8" s="127"/>
      <c r="N8" s="137" t="s">
        <v>15</v>
      </c>
      <c r="O8" s="128" t="s">
        <v>16</v>
      </c>
      <c r="P8" s="129" t="s">
        <v>17</v>
      </c>
      <c r="Q8" s="2"/>
      <c r="R8" s="130" t="s">
        <v>35</v>
      </c>
    </row>
    <row r="9" spans="1:18" ht="36" customHeight="1" thickTop="1" thickBot="1">
      <c r="A9" s="116"/>
      <c r="B9" s="117" t="s">
        <v>11</v>
      </c>
      <c r="C9" s="117"/>
      <c r="D9" s="119"/>
      <c r="E9" s="117"/>
      <c r="F9" s="120"/>
      <c r="G9" s="122"/>
      <c r="H9" s="123" t="s">
        <v>32</v>
      </c>
      <c r="I9" s="124" t="s">
        <v>32</v>
      </c>
      <c r="J9" s="124"/>
      <c r="K9" s="124" t="s">
        <v>31</v>
      </c>
      <c r="L9" s="133" t="s">
        <v>21</v>
      </c>
      <c r="M9" s="135" t="s">
        <v>22</v>
      </c>
      <c r="N9" s="137"/>
      <c r="O9" s="128"/>
      <c r="P9" s="129"/>
      <c r="Q9" s="2"/>
      <c r="R9" s="131"/>
    </row>
    <row r="10" spans="1:18" ht="37.5" customHeight="1" thickTop="1" thickBot="1">
      <c r="A10" s="116"/>
      <c r="B10" s="117"/>
      <c r="C10" s="117"/>
      <c r="D10" s="119"/>
      <c r="E10" s="117"/>
      <c r="F10" s="120"/>
      <c r="G10" s="72" t="s">
        <v>18</v>
      </c>
      <c r="H10" s="123"/>
      <c r="I10" s="124"/>
      <c r="J10" s="124"/>
      <c r="K10" s="124"/>
      <c r="L10" s="134"/>
      <c r="M10" s="136"/>
      <c r="N10" s="137"/>
      <c r="O10" s="128"/>
      <c r="P10" s="129"/>
      <c r="Q10" s="2"/>
      <c r="R10" s="132"/>
    </row>
    <row r="11" spans="1:18" ht="19.5" thickTop="1">
      <c r="A11" s="20">
        <v>1</v>
      </c>
      <c r="B11" s="37">
        <v>41905</v>
      </c>
      <c r="C11" s="80" t="s">
        <v>69</v>
      </c>
      <c r="D11" s="81" t="s">
        <v>71</v>
      </c>
      <c r="E11" s="79" t="s">
        <v>72</v>
      </c>
      <c r="F11" s="79" t="s">
        <v>70</v>
      </c>
      <c r="G11" s="22"/>
      <c r="H11" s="23">
        <f>IF($D$3="si",($G$5/$G$6*G11),IF($D$3="no",G11*$G$4,0))</f>
        <v>0</v>
      </c>
      <c r="I11" s="24"/>
      <c r="J11" s="25"/>
      <c r="K11" s="49">
        <v>100</v>
      </c>
      <c r="L11" s="27"/>
      <c r="M11" s="28"/>
      <c r="N11" s="86">
        <f>SUM(H11:M11)</f>
        <v>100</v>
      </c>
      <c r="O11" s="33">
        <v>100</v>
      </c>
      <c r="P11" s="31"/>
      <c r="Q11" s="2"/>
      <c r="R11" s="50">
        <v>21.35</v>
      </c>
    </row>
    <row r="12" spans="1:18">
      <c r="A12" s="32">
        <v>2</v>
      </c>
      <c r="B12" s="37">
        <v>41905</v>
      </c>
      <c r="C12" s="80" t="s">
        <v>69</v>
      </c>
      <c r="D12" s="81" t="s">
        <v>73</v>
      </c>
      <c r="E12" s="79" t="s">
        <v>72</v>
      </c>
      <c r="F12" s="79" t="s">
        <v>70</v>
      </c>
      <c r="G12" s="22"/>
      <c r="H12" s="23">
        <f t="shared" ref="H12:H21" si="1">IF($D$3="si",($G$5/$G$6*G12),IF($D$3="no",G12*$G$4,0))</f>
        <v>0</v>
      </c>
      <c r="I12" s="24"/>
      <c r="J12" s="25">
        <v>70</v>
      </c>
      <c r="K12" s="49"/>
      <c r="L12" s="27"/>
      <c r="M12" s="28"/>
      <c r="N12" s="86">
        <f t="shared" ref="N12:N21" si="2">SUM(H12:M12)</f>
        <v>70</v>
      </c>
      <c r="O12" s="33"/>
      <c r="P12" s="31" t="str">
        <f t="shared" ref="P12:P21" si="3">IF(F12="Milano","X","")</f>
        <v/>
      </c>
      <c r="Q12" s="2"/>
      <c r="R12" s="51">
        <v>14.95</v>
      </c>
    </row>
    <row r="13" spans="1:18">
      <c r="A13" s="32">
        <v>3</v>
      </c>
      <c r="B13" s="37">
        <v>41905</v>
      </c>
      <c r="C13" s="80" t="s">
        <v>69</v>
      </c>
      <c r="D13" s="81" t="s">
        <v>73</v>
      </c>
      <c r="E13" s="79" t="s">
        <v>72</v>
      </c>
      <c r="F13" s="79" t="s">
        <v>70</v>
      </c>
      <c r="G13" s="22"/>
      <c r="H13" s="23">
        <f t="shared" si="1"/>
        <v>0</v>
      </c>
      <c r="I13" s="24"/>
      <c r="J13" s="25">
        <v>34</v>
      </c>
      <c r="K13" s="49"/>
      <c r="L13" s="27"/>
      <c r="M13" s="28"/>
      <c r="N13" s="86">
        <f t="shared" si="2"/>
        <v>34</v>
      </c>
      <c r="O13" s="33"/>
      <c r="P13" s="31" t="str">
        <f t="shared" si="3"/>
        <v/>
      </c>
      <c r="Q13" s="2"/>
      <c r="R13" s="52">
        <v>7.26</v>
      </c>
    </row>
    <row r="14" spans="1:18">
      <c r="A14" s="32">
        <v>4</v>
      </c>
      <c r="B14" s="37">
        <v>41905</v>
      </c>
      <c r="C14" s="80" t="s">
        <v>69</v>
      </c>
      <c r="D14" s="81" t="s">
        <v>74</v>
      </c>
      <c r="E14" s="79" t="s">
        <v>72</v>
      </c>
      <c r="F14" s="79" t="s">
        <v>70</v>
      </c>
      <c r="G14" s="22"/>
      <c r="H14" s="23">
        <f t="shared" si="1"/>
        <v>0</v>
      </c>
      <c r="I14" s="24"/>
      <c r="J14" s="25"/>
      <c r="K14" s="49"/>
      <c r="L14" s="27"/>
      <c r="M14" s="28">
        <v>765</v>
      </c>
      <c r="N14" s="86">
        <f t="shared" si="2"/>
        <v>765</v>
      </c>
      <c r="O14" s="33">
        <v>765</v>
      </c>
      <c r="P14" s="31" t="str">
        <f t="shared" si="3"/>
        <v/>
      </c>
      <c r="Q14" s="2"/>
      <c r="R14" s="53">
        <v>164.73</v>
      </c>
    </row>
    <row r="15" spans="1:18">
      <c r="A15" s="32">
        <v>5</v>
      </c>
      <c r="B15" s="37">
        <v>41905</v>
      </c>
      <c r="C15" s="80" t="s">
        <v>69</v>
      </c>
      <c r="D15" s="81" t="s">
        <v>73</v>
      </c>
      <c r="E15" s="79" t="s">
        <v>72</v>
      </c>
      <c r="F15" s="79" t="s">
        <v>70</v>
      </c>
      <c r="G15" s="22"/>
      <c r="H15" s="23">
        <f t="shared" si="1"/>
        <v>0</v>
      </c>
      <c r="I15" s="24"/>
      <c r="J15" s="25">
        <v>40</v>
      </c>
      <c r="K15" s="49"/>
      <c r="L15" s="27"/>
      <c r="M15" s="28"/>
      <c r="N15" s="86">
        <f t="shared" si="2"/>
        <v>40</v>
      </c>
      <c r="O15" s="33"/>
      <c r="P15" s="31" t="str">
        <f t="shared" si="3"/>
        <v/>
      </c>
      <c r="Q15" s="2"/>
      <c r="R15" s="52">
        <v>8.5399999999999991</v>
      </c>
    </row>
    <row r="16" spans="1:18" ht="46.5" customHeight="1">
      <c r="A16" s="32">
        <v>6</v>
      </c>
      <c r="B16" s="37">
        <v>41907</v>
      </c>
      <c r="C16" s="80" t="s">
        <v>69</v>
      </c>
      <c r="D16" s="82" t="s">
        <v>79</v>
      </c>
      <c r="E16" s="79" t="s">
        <v>72</v>
      </c>
      <c r="F16" s="79" t="s">
        <v>70</v>
      </c>
      <c r="G16" s="22"/>
      <c r="H16" s="23">
        <f t="shared" si="1"/>
        <v>0</v>
      </c>
      <c r="I16" s="24"/>
      <c r="J16" s="25"/>
      <c r="K16" s="49"/>
      <c r="L16" s="27"/>
      <c r="M16" s="28">
        <v>2560</v>
      </c>
      <c r="N16" s="86">
        <f t="shared" si="2"/>
        <v>2560</v>
      </c>
      <c r="O16" s="33">
        <v>2560</v>
      </c>
      <c r="P16" s="31" t="str">
        <f t="shared" si="3"/>
        <v/>
      </c>
      <c r="Q16" s="2"/>
      <c r="R16" s="52">
        <v>551.26</v>
      </c>
    </row>
    <row r="17" spans="1:18" ht="30" customHeight="1">
      <c r="A17" s="32">
        <v>7</v>
      </c>
      <c r="B17" s="37">
        <v>41907</v>
      </c>
      <c r="C17" s="80" t="s">
        <v>69</v>
      </c>
      <c r="D17" s="81" t="s">
        <v>73</v>
      </c>
      <c r="E17" s="79" t="s">
        <v>72</v>
      </c>
      <c r="F17" s="79" t="s">
        <v>70</v>
      </c>
      <c r="G17" s="22"/>
      <c r="H17" s="23">
        <f t="shared" si="1"/>
        <v>0</v>
      </c>
      <c r="I17" s="24"/>
      <c r="J17" s="25">
        <v>150</v>
      </c>
      <c r="K17" s="49"/>
      <c r="L17" s="27"/>
      <c r="M17" s="28"/>
      <c r="N17" s="86">
        <f t="shared" si="2"/>
        <v>150</v>
      </c>
      <c r="O17" s="33"/>
      <c r="P17" s="31" t="str">
        <f t="shared" si="3"/>
        <v/>
      </c>
      <c r="Q17" s="2"/>
      <c r="R17" s="52">
        <v>32.090000000000003</v>
      </c>
    </row>
    <row r="18" spans="1:18" ht="30" customHeight="1">
      <c r="A18" s="32">
        <v>8</v>
      </c>
      <c r="B18" s="37">
        <v>41907</v>
      </c>
      <c r="C18" s="80" t="s">
        <v>69</v>
      </c>
      <c r="D18" s="82" t="s">
        <v>75</v>
      </c>
      <c r="E18" s="79" t="s">
        <v>72</v>
      </c>
      <c r="F18" s="79" t="s">
        <v>70</v>
      </c>
      <c r="G18" s="22"/>
      <c r="H18" s="23">
        <f t="shared" si="1"/>
        <v>0</v>
      </c>
      <c r="I18" s="24"/>
      <c r="J18" s="25"/>
      <c r="K18" s="49"/>
      <c r="L18" s="27"/>
      <c r="M18" s="28">
        <v>69</v>
      </c>
      <c r="N18" s="86">
        <f t="shared" si="2"/>
        <v>69</v>
      </c>
      <c r="O18" s="33">
        <v>69</v>
      </c>
      <c r="P18" s="31" t="str">
        <f t="shared" si="3"/>
        <v/>
      </c>
      <c r="Q18" s="2"/>
      <c r="R18" s="52">
        <v>14.86</v>
      </c>
    </row>
    <row r="19" spans="1:18" ht="30" customHeight="1">
      <c r="A19" s="32">
        <v>9</v>
      </c>
      <c r="B19" s="37">
        <v>41907</v>
      </c>
      <c r="C19" s="80" t="s">
        <v>69</v>
      </c>
      <c r="D19" s="82" t="s">
        <v>78</v>
      </c>
      <c r="E19" s="79" t="s">
        <v>72</v>
      </c>
      <c r="F19" s="79" t="s">
        <v>70</v>
      </c>
      <c r="G19" s="22"/>
      <c r="H19" s="23">
        <f t="shared" si="1"/>
        <v>0</v>
      </c>
      <c r="I19" s="24"/>
      <c r="J19" s="25"/>
      <c r="K19" s="49"/>
      <c r="L19" s="27"/>
      <c r="M19" s="28">
        <v>41</v>
      </c>
      <c r="N19" s="86">
        <f t="shared" si="2"/>
        <v>41</v>
      </c>
      <c r="O19" s="33">
        <v>41</v>
      </c>
      <c r="P19" s="31" t="str">
        <f t="shared" si="3"/>
        <v/>
      </c>
      <c r="Q19" s="2"/>
      <c r="R19" s="52">
        <v>8.83</v>
      </c>
    </row>
    <row r="20" spans="1:18" ht="30" customHeight="1">
      <c r="A20" s="32">
        <v>10</v>
      </c>
      <c r="B20" s="37">
        <v>41907</v>
      </c>
      <c r="C20" s="80" t="s">
        <v>69</v>
      </c>
      <c r="D20" s="82" t="s">
        <v>75</v>
      </c>
      <c r="E20" s="79" t="s">
        <v>72</v>
      </c>
      <c r="F20" s="79" t="s">
        <v>70</v>
      </c>
      <c r="G20" s="22"/>
      <c r="H20" s="23">
        <f t="shared" si="1"/>
        <v>0</v>
      </c>
      <c r="I20" s="24"/>
      <c r="J20" s="26"/>
      <c r="K20" s="27"/>
      <c r="L20" s="27"/>
      <c r="M20" s="28">
        <v>25</v>
      </c>
      <c r="N20" s="86">
        <f t="shared" si="2"/>
        <v>25</v>
      </c>
      <c r="O20" s="33"/>
      <c r="P20" s="31" t="str">
        <f t="shared" si="3"/>
        <v/>
      </c>
      <c r="Q20" s="2"/>
      <c r="R20" s="52">
        <v>5.35</v>
      </c>
    </row>
    <row r="21" spans="1:18" ht="30" customHeight="1">
      <c r="A21" s="32">
        <v>11</v>
      </c>
      <c r="B21" s="37"/>
      <c r="C21" s="34"/>
      <c r="D21" s="39"/>
      <c r="E21" s="35"/>
      <c r="F21" s="36"/>
      <c r="G21" s="22"/>
      <c r="H21" s="23">
        <f t="shared" si="1"/>
        <v>0</v>
      </c>
      <c r="I21" s="38"/>
      <c r="J21" s="26"/>
      <c r="K21" s="27"/>
      <c r="L21" s="27"/>
      <c r="M21" s="28"/>
      <c r="N21" s="86">
        <f t="shared" si="2"/>
        <v>0</v>
      </c>
      <c r="O21" s="33"/>
      <c r="P21" s="31" t="str">
        <f t="shared" si="3"/>
        <v/>
      </c>
      <c r="Q21" s="2"/>
      <c r="R21" s="52"/>
    </row>
    <row r="22" spans="1:18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8">
      <c r="A23" s="60"/>
      <c r="B23" s="61"/>
      <c r="C23" s="62"/>
      <c r="D23" s="63"/>
      <c r="E23" s="63"/>
      <c r="F23" s="64"/>
      <c r="G23" s="65"/>
      <c r="H23" s="66"/>
      <c r="I23" s="67"/>
      <c r="J23" s="67"/>
      <c r="K23" s="67"/>
      <c r="L23" s="67"/>
      <c r="M23" s="67"/>
      <c r="N23" s="68"/>
      <c r="O23" s="69"/>
      <c r="P23" s="70"/>
    </row>
    <row r="24" spans="1:18">
      <c r="A24" s="46"/>
      <c r="B24" s="54" t="s">
        <v>36</v>
      </c>
      <c r="C24" s="54"/>
      <c r="D24" s="54"/>
      <c r="E24" s="47"/>
      <c r="F24" s="47"/>
      <c r="G24" s="54" t="s">
        <v>38</v>
      </c>
      <c r="H24" s="54"/>
      <c r="I24" s="54"/>
      <c r="J24" s="47"/>
      <c r="K24" s="47"/>
      <c r="L24" s="54" t="s">
        <v>37</v>
      </c>
      <c r="M24" s="54"/>
      <c r="N24" s="54"/>
      <c r="O24" s="47"/>
      <c r="P24" s="70"/>
    </row>
    <row r="25" spans="1:18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70"/>
    </row>
    <row r="26" spans="1:18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3 C21">
      <formula1>1</formula1>
      <formula2>0</formula2>
    </dataValidation>
    <dataValidation type="date" operator="greaterThanOrEqual" showErrorMessage="1" errorTitle="Data" error="Inserire una data superiore al 1/11/2000" sqref="B23 B21">
      <formula1>36831</formula1>
      <formula2>0</formula2>
    </dataValidation>
    <dataValidation type="textLength" operator="greaterThan" sqref="F23 F21">
      <formula1>1</formula1>
      <formula2>0</formula2>
    </dataValidation>
    <dataValidation type="textLength" operator="greaterThan" allowBlank="1" showErrorMessage="1" sqref="D23:E23 D21:E21">
      <formula1>1</formula1>
      <formula2>0</formula2>
    </dataValidation>
    <dataValidation type="whole" operator="greaterThanOrEqual" allowBlank="1" showErrorMessage="1" errorTitle="Valore" error="Inserire un numero maggiore o uguale a 0 (zero)!" sqref="N23 N11:N21">
      <formula1>0</formula1>
      <formula2>0</formula2>
    </dataValidation>
    <dataValidation type="decimal" operator="greaterThanOrEqual" allowBlank="1" showErrorMessage="1" errorTitle="Valore" error="Inserire un numero maggiore o uguale a 0 (zero)!" sqref="H23:M23 M17:M20 J12:L20 I16:I20 J11:M11 I21:M21 H11:H2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" right="0.7" top="1.59" bottom="0.75" header="0.3" footer="0.3"/>
  <pageSetup paperSize="9" scale="2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tabSelected="1" view="pageBreakPreview" topLeftCell="D1" zoomScale="60" zoomScaleNormal="50" workbookViewId="0">
      <selection activeCell="R16" sqref="R16"/>
    </sheetView>
  </sheetViews>
  <sheetFormatPr defaultRowHeight="18.75"/>
  <cols>
    <col min="1" max="1" width="6.7109375" style="1" customWidth="1"/>
    <col min="2" max="3" width="27.7109375" style="2" customWidth="1"/>
    <col min="4" max="4" width="45.28515625" style="2" customWidth="1"/>
    <col min="5" max="5" width="22.85546875" style="2" customWidth="1"/>
    <col min="6" max="7" width="33.42578125" style="2" bestFit="1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107" t="s">
        <v>0</v>
      </c>
      <c r="C1" s="107"/>
      <c r="D1" s="108" t="s">
        <v>39</v>
      </c>
      <c r="E1" s="108"/>
      <c r="F1" s="41">
        <v>41883</v>
      </c>
      <c r="G1" s="40" t="s">
        <v>86</v>
      </c>
      <c r="L1" s="7" t="s">
        <v>28</v>
      </c>
      <c r="M1" s="3">
        <f>+P1-N7</f>
        <v>0</v>
      </c>
      <c r="N1" s="5" t="s">
        <v>1</v>
      </c>
      <c r="O1" s="6"/>
      <c r="P1" s="43">
        <f>SUM(H7:M7)</f>
        <v>614.96</v>
      </c>
      <c r="Q1" s="3" t="s">
        <v>26</v>
      </c>
      <c r="R1" s="103">
        <f>SUM(R11:R17)</f>
        <v>130.04</v>
      </c>
    </row>
    <row r="2" spans="1:18" s="7" customFormat="1" ht="57.75" customHeight="1">
      <c r="A2" s="4"/>
      <c r="B2" s="109" t="s">
        <v>2</v>
      </c>
      <c r="C2" s="109"/>
      <c r="D2" s="108"/>
      <c r="E2" s="108"/>
      <c r="F2" s="8"/>
      <c r="G2" s="8"/>
      <c r="N2" s="9" t="s">
        <v>3</v>
      </c>
      <c r="O2" s="10"/>
      <c r="P2" s="11">
        <v>215</v>
      </c>
      <c r="Q2" s="3" t="s">
        <v>25</v>
      </c>
      <c r="R2" s="104">
        <v>45.61</v>
      </c>
    </row>
    <row r="3" spans="1:18" s="7" customFormat="1" ht="35.25" customHeight="1">
      <c r="A3" s="4"/>
      <c r="B3" s="109" t="s">
        <v>24</v>
      </c>
      <c r="C3" s="109"/>
      <c r="D3" s="108" t="s">
        <v>40</v>
      </c>
      <c r="E3" s="108"/>
      <c r="N3" s="9" t="s">
        <v>4</v>
      </c>
      <c r="O3" s="10"/>
      <c r="P3" s="48">
        <f>+O7</f>
        <v>342.46</v>
      </c>
      <c r="Q3" s="12"/>
      <c r="R3" s="104">
        <f>SUM(R17:R18)</f>
        <v>72.23</v>
      </c>
    </row>
    <row r="4" spans="1:18" s="7" customFormat="1" ht="35.25" customHeight="1" thickBot="1">
      <c r="A4" s="4"/>
      <c r="D4" s="13"/>
      <c r="E4" s="13"/>
      <c r="F4" s="9" t="s">
        <v>19</v>
      </c>
      <c r="G4" s="55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104"/>
    </row>
    <row r="5" spans="1:18" s="7" customFormat="1" ht="43.5" customHeight="1" thickTop="1" thickBot="1">
      <c r="A5" s="4"/>
      <c r="B5" s="18" t="s">
        <v>6</v>
      </c>
      <c r="C5" s="19"/>
      <c r="D5" s="45">
        <v>7</v>
      </c>
      <c r="E5" s="13"/>
      <c r="F5" s="9" t="s">
        <v>7</v>
      </c>
      <c r="G5" s="55">
        <v>1.1100000000000001</v>
      </c>
      <c r="N5" s="110" t="s">
        <v>8</v>
      </c>
      <c r="O5" s="110"/>
      <c r="P5" s="44">
        <f>P1-P2-P3-P4</f>
        <v>57.500000000000057</v>
      </c>
      <c r="Q5" s="12"/>
      <c r="R5" s="105">
        <f>R1-R2-R3</f>
        <v>12.199999999999989</v>
      </c>
    </row>
    <row r="6" spans="1:18" s="7" customFormat="1" ht="43.5" customHeight="1" thickTop="1" thickBot="1">
      <c r="A6" s="4"/>
      <c r="B6" s="42" t="s">
        <v>87</v>
      </c>
      <c r="C6" s="42"/>
      <c r="D6" s="13"/>
      <c r="E6" s="13"/>
      <c r="F6" s="9" t="s">
        <v>9</v>
      </c>
      <c r="G6" s="74">
        <v>11.11</v>
      </c>
      <c r="Q6" s="12"/>
    </row>
    <row r="7" spans="1:18" s="7" customFormat="1" ht="27" customHeight="1" thickTop="1" thickBot="1">
      <c r="A7" s="111" t="s">
        <v>27</v>
      </c>
      <c r="B7" s="112"/>
      <c r="C7" s="113"/>
      <c r="D7" s="114" t="s">
        <v>10</v>
      </c>
      <c r="E7" s="115"/>
      <c r="F7" s="115"/>
      <c r="G7" s="75">
        <f t="shared" ref="G7:O7" si="0">SUM(G11:G19)</f>
        <v>0</v>
      </c>
      <c r="H7" s="73">
        <f t="shared" si="0"/>
        <v>0</v>
      </c>
      <c r="I7" s="57">
        <f t="shared" si="0"/>
        <v>0</v>
      </c>
      <c r="J7" s="57">
        <f t="shared" si="0"/>
        <v>228.2</v>
      </c>
      <c r="K7" s="57">
        <f t="shared" si="0"/>
        <v>0</v>
      </c>
      <c r="L7" s="57">
        <f t="shared" si="0"/>
        <v>0</v>
      </c>
      <c r="M7" s="58">
        <f t="shared" si="0"/>
        <v>386.76</v>
      </c>
      <c r="N7" s="56">
        <f t="shared" si="0"/>
        <v>614.96</v>
      </c>
      <c r="O7" s="59">
        <f t="shared" si="0"/>
        <v>342.46</v>
      </c>
      <c r="P7" s="12">
        <f>+N7-SUM(H7:M7)</f>
        <v>0</v>
      </c>
    </row>
    <row r="8" spans="1:18" ht="36" customHeight="1" thickTop="1" thickBot="1">
      <c r="A8" s="116"/>
      <c r="B8" s="117" t="s">
        <v>11</v>
      </c>
      <c r="C8" s="117" t="s">
        <v>12</v>
      </c>
      <c r="D8" s="118" t="s">
        <v>23</v>
      </c>
      <c r="E8" s="117" t="s">
        <v>30</v>
      </c>
      <c r="F8" s="120" t="s">
        <v>29</v>
      </c>
      <c r="G8" s="121" t="s">
        <v>13</v>
      </c>
      <c r="H8" s="123" t="s">
        <v>14</v>
      </c>
      <c r="I8" s="124" t="s">
        <v>32</v>
      </c>
      <c r="J8" s="125" t="s">
        <v>34</v>
      </c>
      <c r="K8" s="125" t="s">
        <v>33</v>
      </c>
      <c r="L8" s="126" t="s">
        <v>20</v>
      </c>
      <c r="M8" s="127"/>
      <c r="N8" s="137" t="s">
        <v>15</v>
      </c>
      <c r="O8" s="128" t="s">
        <v>16</v>
      </c>
      <c r="P8" s="129" t="s">
        <v>17</v>
      </c>
      <c r="Q8" s="2"/>
      <c r="R8" s="130" t="s">
        <v>35</v>
      </c>
    </row>
    <row r="9" spans="1:18" ht="36" customHeight="1" thickTop="1" thickBot="1">
      <c r="A9" s="116"/>
      <c r="B9" s="117" t="s">
        <v>11</v>
      </c>
      <c r="C9" s="117"/>
      <c r="D9" s="119"/>
      <c r="E9" s="117"/>
      <c r="F9" s="120"/>
      <c r="G9" s="122"/>
      <c r="H9" s="123" t="s">
        <v>32</v>
      </c>
      <c r="I9" s="124" t="s">
        <v>32</v>
      </c>
      <c r="J9" s="124"/>
      <c r="K9" s="124" t="s">
        <v>31</v>
      </c>
      <c r="L9" s="133" t="s">
        <v>21</v>
      </c>
      <c r="M9" s="135" t="s">
        <v>22</v>
      </c>
      <c r="N9" s="137"/>
      <c r="O9" s="128"/>
      <c r="P9" s="129"/>
      <c r="Q9" s="2"/>
      <c r="R9" s="131"/>
    </row>
    <row r="10" spans="1:18" ht="37.5" customHeight="1" thickTop="1" thickBot="1">
      <c r="A10" s="116"/>
      <c r="B10" s="117"/>
      <c r="C10" s="117"/>
      <c r="D10" s="119"/>
      <c r="E10" s="117"/>
      <c r="F10" s="120"/>
      <c r="G10" s="72" t="s">
        <v>18</v>
      </c>
      <c r="H10" s="123"/>
      <c r="I10" s="124"/>
      <c r="J10" s="124"/>
      <c r="K10" s="124"/>
      <c r="L10" s="134"/>
      <c r="M10" s="136"/>
      <c r="N10" s="137"/>
      <c r="O10" s="128"/>
      <c r="P10" s="129"/>
      <c r="Q10" s="2"/>
      <c r="R10" s="132"/>
    </row>
    <row r="11" spans="1:18" ht="19.5" thickTop="1">
      <c r="A11" s="20">
        <v>1</v>
      </c>
      <c r="B11" s="37">
        <v>41903</v>
      </c>
      <c r="C11" s="78" t="s">
        <v>80</v>
      </c>
      <c r="D11" s="81" t="s">
        <v>83</v>
      </c>
      <c r="E11" s="79" t="s">
        <v>84</v>
      </c>
      <c r="F11" s="79" t="s">
        <v>82</v>
      </c>
      <c r="G11" s="22"/>
      <c r="H11" s="23">
        <f>IF($D$3="si",($G$5/$G$6*G11),IF($D$3="no",G11*$G$4,0))</f>
        <v>0</v>
      </c>
      <c r="I11" s="24"/>
      <c r="J11" s="25">
        <v>61.75</v>
      </c>
      <c r="K11" s="49"/>
      <c r="L11" s="27"/>
      <c r="M11" s="28"/>
      <c r="N11" s="87">
        <f>SUM(H11:M11)</f>
        <v>61.75</v>
      </c>
      <c r="O11" s="33"/>
      <c r="P11" s="31"/>
      <c r="Q11" s="2"/>
      <c r="R11" s="50">
        <v>13.1</v>
      </c>
    </row>
    <row r="12" spans="1:18">
      <c r="A12" s="32">
        <v>2</v>
      </c>
      <c r="B12" s="37">
        <v>41904</v>
      </c>
      <c r="C12" s="78" t="s">
        <v>80</v>
      </c>
      <c r="D12" s="81" t="s">
        <v>83</v>
      </c>
      <c r="E12" s="79" t="s">
        <v>84</v>
      </c>
      <c r="F12" s="79" t="s">
        <v>82</v>
      </c>
      <c r="G12" s="22"/>
      <c r="H12" s="23">
        <f t="shared" ref="H12:H19" si="1">IF($D$3="si",($G$5/$G$6*G12),IF($D$3="no",G12*$G$4,0))</f>
        <v>0</v>
      </c>
      <c r="I12" s="24"/>
      <c r="J12" s="25">
        <v>33.75</v>
      </c>
      <c r="K12" s="49"/>
      <c r="L12" s="27"/>
      <c r="M12" s="28"/>
      <c r="N12" s="87">
        <f t="shared" ref="N12:N19" si="2">SUM(H12:M12)</f>
        <v>33.75</v>
      </c>
      <c r="O12" s="33"/>
      <c r="P12" s="31" t="str">
        <f t="shared" ref="P12:P19" si="3">IF(F12="Milano","X","")</f>
        <v/>
      </c>
      <c r="Q12" s="2"/>
      <c r="R12" s="51">
        <v>7.16</v>
      </c>
    </row>
    <row r="13" spans="1:18">
      <c r="A13" s="32">
        <v>3</v>
      </c>
      <c r="B13" s="37">
        <v>41904</v>
      </c>
      <c r="C13" s="78" t="s">
        <v>80</v>
      </c>
      <c r="D13" s="81" t="s">
        <v>83</v>
      </c>
      <c r="E13" s="79" t="s">
        <v>84</v>
      </c>
      <c r="F13" s="79" t="s">
        <v>82</v>
      </c>
      <c r="G13" s="22"/>
      <c r="H13" s="23">
        <f t="shared" si="1"/>
        <v>0</v>
      </c>
      <c r="I13" s="24"/>
      <c r="J13" s="25">
        <v>31.25</v>
      </c>
      <c r="K13" s="49"/>
      <c r="L13" s="27"/>
      <c r="M13" s="28"/>
      <c r="N13" s="87">
        <f t="shared" si="2"/>
        <v>31.25</v>
      </c>
      <c r="O13" s="33"/>
      <c r="P13" s="31" t="str">
        <f t="shared" si="3"/>
        <v/>
      </c>
      <c r="Q13" s="2"/>
      <c r="R13" s="52">
        <v>6.63</v>
      </c>
    </row>
    <row r="14" spans="1:18" ht="87" customHeight="1">
      <c r="A14" s="32">
        <v>4</v>
      </c>
      <c r="B14" s="37">
        <v>41905</v>
      </c>
      <c r="C14" s="78" t="s">
        <v>80</v>
      </c>
      <c r="D14" s="81" t="s">
        <v>89</v>
      </c>
      <c r="E14" s="79" t="s">
        <v>84</v>
      </c>
      <c r="F14" s="79" t="s">
        <v>82</v>
      </c>
      <c r="G14" s="22"/>
      <c r="H14" s="23">
        <f t="shared" si="1"/>
        <v>0</v>
      </c>
      <c r="I14" s="24"/>
      <c r="J14" s="25">
        <v>58.95</v>
      </c>
      <c r="K14" s="49"/>
      <c r="L14" s="27"/>
      <c r="M14" s="28"/>
      <c r="N14" s="87">
        <f t="shared" si="2"/>
        <v>58.95</v>
      </c>
      <c r="O14" s="33"/>
      <c r="P14" s="31" t="str">
        <f t="shared" si="3"/>
        <v/>
      </c>
      <c r="Q14" s="2"/>
      <c r="R14" s="53">
        <v>12.49</v>
      </c>
    </row>
    <row r="15" spans="1:18">
      <c r="A15" s="32">
        <v>5</v>
      </c>
      <c r="B15" s="37">
        <v>41905</v>
      </c>
      <c r="C15" s="78" t="s">
        <v>80</v>
      </c>
      <c r="D15" s="81" t="s">
        <v>83</v>
      </c>
      <c r="E15" s="79" t="s">
        <v>84</v>
      </c>
      <c r="F15" s="79" t="s">
        <v>82</v>
      </c>
      <c r="G15" s="22"/>
      <c r="H15" s="23">
        <f t="shared" si="1"/>
        <v>0</v>
      </c>
      <c r="I15" s="24"/>
      <c r="J15" s="25">
        <v>42.5</v>
      </c>
      <c r="K15" s="49"/>
      <c r="L15" s="27"/>
      <c r="M15" s="28"/>
      <c r="N15" s="87">
        <f t="shared" si="2"/>
        <v>42.5</v>
      </c>
      <c r="O15" s="33"/>
      <c r="P15" s="31" t="str">
        <f t="shared" si="3"/>
        <v/>
      </c>
      <c r="Q15" s="2"/>
      <c r="R15" s="52">
        <v>9</v>
      </c>
    </row>
    <row r="16" spans="1:18" ht="48.75" customHeight="1">
      <c r="A16" s="32">
        <v>6</v>
      </c>
      <c r="B16" s="37">
        <v>41905</v>
      </c>
      <c r="C16" s="78" t="s">
        <v>80</v>
      </c>
      <c r="D16" s="81" t="s">
        <v>88</v>
      </c>
      <c r="E16" s="79" t="s">
        <v>84</v>
      </c>
      <c r="F16" s="79" t="s">
        <v>82</v>
      </c>
      <c r="G16" s="22"/>
      <c r="H16" s="23">
        <f t="shared" si="1"/>
        <v>0</v>
      </c>
      <c r="I16" s="24"/>
      <c r="J16" s="25"/>
      <c r="K16" s="49"/>
      <c r="L16" s="27"/>
      <c r="M16" s="28">
        <v>15</v>
      </c>
      <c r="N16" s="87">
        <f t="shared" si="2"/>
        <v>15</v>
      </c>
      <c r="O16" s="33"/>
      <c r="P16" s="31" t="str">
        <f t="shared" si="3"/>
        <v/>
      </c>
      <c r="Q16" s="2"/>
      <c r="R16" s="52">
        <v>3.18</v>
      </c>
    </row>
    <row r="17" spans="1:18" ht="62.25" customHeight="1">
      <c r="A17" s="32">
        <v>7</v>
      </c>
      <c r="B17" s="37">
        <v>41905</v>
      </c>
      <c r="C17" s="78" t="s">
        <v>80</v>
      </c>
      <c r="D17" s="81" t="s">
        <v>85</v>
      </c>
      <c r="E17" s="79" t="s">
        <v>84</v>
      </c>
      <c r="F17" s="79" t="s">
        <v>82</v>
      </c>
      <c r="G17" s="22"/>
      <c r="H17" s="23">
        <f t="shared" si="1"/>
        <v>0</v>
      </c>
      <c r="I17" s="24"/>
      <c r="J17" s="25"/>
      <c r="K17" s="49"/>
      <c r="L17" s="27"/>
      <c r="M17" s="28">
        <v>371.76</v>
      </c>
      <c r="N17" s="87">
        <f t="shared" si="2"/>
        <v>371.76</v>
      </c>
      <c r="O17" s="33">
        <v>371.76</v>
      </c>
      <c r="P17" s="31" t="str">
        <f t="shared" si="3"/>
        <v/>
      </c>
      <c r="Q17" s="2"/>
      <c r="R17" s="52">
        <v>78.48</v>
      </c>
    </row>
    <row r="18" spans="1:18" ht="86.25" customHeight="1">
      <c r="A18" s="32">
        <v>8</v>
      </c>
      <c r="B18" s="88">
        <v>41908</v>
      </c>
      <c r="C18" s="89" t="s">
        <v>80</v>
      </c>
      <c r="D18" s="106" t="s">
        <v>90</v>
      </c>
      <c r="E18" s="90" t="s">
        <v>81</v>
      </c>
      <c r="F18" s="90" t="s">
        <v>82</v>
      </c>
      <c r="G18" s="91"/>
      <c r="H18" s="92">
        <f t="shared" si="1"/>
        <v>0</v>
      </c>
      <c r="I18" s="93"/>
      <c r="J18" s="94"/>
      <c r="K18" s="95"/>
      <c r="L18" s="96"/>
      <c r="M18" s="97"/>
      <c r="N18" s="98">
        <f t="shared" si="2"/>
        <v>0</v>
      </c>
      <c r="O18" s="99">
        <v>-29.3</v>
      </c>
      <c r="P18" s="100" t="str">
        <f t="shared" si="3"/>
        <v/>
      </c>
      <c r="Q18" s="101"/>
      <c r="R18" s="102">
        <v>-6.25</v>
      </c>
    </row>
    <row r="19" spans="1:18" ht="30" customHeight="1">
      <c r="A19" s="32">
        <v>9</v>
      </c>
      <c r="B19" s="21"/>
      <c r="C19" s="34"/>
      <c r="D19" s="82"/>
      <c r="E19" s="82"/>
      <c r="F19" s="35"/>
      <c r="G19" s="22"/>
      <c r="H19" s="23">
        <f t="shared" si="1"/>
        <v>0</v>
      </c>
      <c r="I19" s="24"/>
      <c r="J19" s="25"/>
      <c r="K19" s="49"/>
      <c r="L19" s="27"/>
      <c r="M19" s="28"/>
      <c r="N19" s="87">
        <f t="shared" si="2"/>
        <v>0</v>
      </c>
      <c r="O19" s="33"/>
      <c r="P19" s="31" t="str">
        <f t="shared" si="3"/>
        <v/>
      </c>
      <c r="Q19" s="2"/>
      <c r="R19" s="52">
        <v>1</v>
      </c>
    </row>
    <row r="20" spans="1:18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8">
      <c r="A21" s="60"/>
      <c r="B21" s="61"/>
      <c r="C21" s="62"/>
      <c r="D21" s="63"/>
      <c r="E21" s="63"/>
      <c r="F21" s="64"/>
      <c r="G21" s="65"/>
      <c r="H21" s="66"/>
      <c r="I21" s="67"/>
      <c r="J21" s="67"/>
      <c r="K21" s="67"/>
      <c r="L21" s="67"/>
      <c r="M21" s="67"/>
      <c r="N21" s="68"/>
      <c r="O21" s="69"/>
      <c r="P21" s="70"/>
    </row>
    <row r="22" spans="1:18">
      <c r="A22" s="46"/>
      <c r="B22" s="54" t="s">
        <v>36</v>
      </c>
      <c r="C22" s="54"/>
      <c r="D22" s="54"/>
      <c r="E22" s="47"/>
      <c r="F22" s="47"/>
      <c r="G22" s="54" t="s">
        <v>38</v>
      </c>
      <c r="H22" s="54"/>
      <c r="I22" s="54"/>
      <c r="J22" s="47"/>
      <c r="K22" s="47"/>
      <c r="L22" s="54" t="s">
        <v>37</v>
      </c>
      <c r="M22" s="54"/>
      <c r="N22" s="54"/>
      <c r="O22" s="47"/>
      <c r="P22" s="70"/>
    </row>
    <row r="23" spans="1:18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70"/>
    </row>
    <row r="24" spans="1:18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1">
      <formula1>1</formula1>
      <formula2>0</formula2>
    </dataValidation>
    <dataValidation type="date" operator="greaterThanOrEqual" showErrorMessage="1" errorTitle="Data" error="Inserire una data superiore al 1/11/2000" sqref="B21">
      <formula1>36831</formula1>
      <formula2>0</formula2>
    </dataValidation>
    <dataValidation type="textLength" operator="greaterThan" sqref="F21 F19">
      <formula1>1</formula1>
      <formula2>0</formula2>
    </dataValidation>
    <dataValidation type="textLength" operator="greaterThan" allowBlank="1" showErrorMessage="1" sqref="D21:E21 E19">
      <formula1>1</formula1>
      <formula2>0</formula2>
    </dataValidation>
    <dataValidation type="whole" operator="greaterThanOrEqual" allowBlank="1" showErrorMessage="1" errorTitle="Valore" error="Inserire un numero maggiore o uguale a 0 (zero)!" sqref="N21 N11:N19">
      <formula1>0</formula1>
      <formula2>0</formula2>
    </dataValidation>
    <dataValidation type="decimal" operator="greaterThanOrEqual" allowBlank="1" showErrorMessage="1" errorTitle="Valore" error="Inserire un numero maggiore o uguale a 0 (zero)!" sqref="H21:M21 J11:M11 M17:M19 I16:I19 J12:L19 H11:H19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ageMargins left="0.70866141732283472" right="0.70866141732283472" top="1.63" bottom="0.74803149606299213" header="0.31496062992125984" footer="0.31496062992125984"/>
  <pageSetup paperSize="9" scale="2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Nota Spese EURO</vt:lpstr>
      <vt:lpstr>Nota Spese QAR</vt:lpstr>
      <vt:lpstr>Nota Spee AED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2014-09-30T12:38:13Z</cp:lastPrinted>
  <dcterms:created xsi:type="dcterms:W3CDTF">2007-03-06T14:42:56Z</dcterms:created>
  <dcterms:modified xsi:type="dcterms:W3CDTF">2014-09-30T12:50:45Z</dcterms:modified>
</cp:coreProperties>
</file>