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255" yWindow="9255" windowWidth="20730" windowHeight="11760" tabRatio="433"/>
  </bookViews>
  <sheets>
    <sheet name="Nota Spese EUR" sheetId="1" r:id="rId1"/>
    <sheet name="Nota Spese USD" sheetId="3" r:id="rId2"/>
  </sheets>
  <definedNames>
    <definedName name="_xlnm.Print_Area" localSheetId="0">'Nota Spese EUR'!$A$1:$S$37</definedName>
    <definedName name="_xlnm.Print_Area" localSheetId="1">'Nota Spese USD'!$A$1:$R$30</definedName>
    <definedName name="_xlnm.Print_Titles" localSheetId="0">'Nota Spese EUR'!$7:$10</definedName>
    <definedName name="_xlnm.Print_Titles" localSheetId="1">'Nota Spese USD'!$1:$10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4" i="1"/>
  <c r="N24" s="1"/>
  <c r="H23"/>
  <c r="N23" s="1"/>
  <c r="H22"/>
  <c r="N22" s="1"/>
  <c r="H21"/>
  <c r="N21" s="1"/>
  <c r="H20"/>
  <c r="N20" s="1"/>
  <c r="H19"/>
  <c r="N19" s="1"/>
  <c r="H18"/>
  <c r="N18" s="1"/>
  <c r="H17"/>
  <c r="N17" s="1"/>
  <c r="H16"/>
  <c r="N16" s="1"/>
  <c r="R3" i="3"/>
  <c r="R1"/>
  <c r="N20"/>
  <c r="N21"/>
  <c r="N22"/>
  <c r="N23"/>
  <c r="N24"/>
  <c r="N25"/>
  <c r="N19"/>
  <c r="N18"/>
  <c r="N17"/>
  <c r="R5" l="1"/>
  <c r="N30" i="1"/>
  <c r="P28" l="1"/>
  <c r="P27"/>
  <c r="P26"/>
  <c r="P25"/>
  <c r="P24"/>
  <c r="P23"/>
  <c r="P22"/>
  <c r="P21"/>
  <c r="P20"/>
  <c r="P19"/>
  <c r="P18"/>
  <c r="P17"/>
  <c r="P16"/>
  <c r="P15"/>
  <c r="P14"/>
  <c r="P13"/>
  <c r="P12"/>
  <c r="P29"/>
  <c r="P11"/>
  <c r="O7" i="3"/>
  <c r="P3" s="1"/>
  <c r="H11"/>
  <c r="H12"/>
  <c r="H13"/>
  <c r="N13" s="1"/>
  <c r="H14"/>
  <c r="H15"/>
  <c r="H16"/>
  <c r="H24"/>
  <c r="H25"/>
  <c r="I7"/>
  <c r="J7"/>
  <c r="K7"/>
  <c r="L7"/>
  <c r="M7"/>
  <c r="N11"/>
  <c r="N12"/>
  <c r="N14"/>
  <c r="N15"/>
  <c r="N16"/>
  <c r="H11" i="1"/>
  <c r="N11" s="1"/>
  <c r="H12"/>
  <c r="H13"/>
  <c r="H14"/>
  <c r="H15"/>
  <c r="N15" s="1"/>
  <c r="H25"/>
  <c r="H26"/>
  <c r="H27"/>
  <c r="N27" s="1"/>
  <c r="H28"/>
  <c r="H29"/>
  <c r="H31"/>
  <c r="N31" s="1"/>
  <c r="I7"/>
  <c r="J7"/>
  <c r="K7"/>
  <c r="L7"/>
  <c r="M7"/>
  <c r="O7"/>
  <c r="P3" s="1"/>
  <c r="G7"/>
  <c r="N12"/>
  <c r="N13"/>
  <c r="N14"/>
  <c r="N25"/>
  <c r="N26"/>
  <c r="N28"/>
  <c r="N29"/>
  <c r="G7" i="3"/>
  <c r="P25"/>
  <c r="P24"/>
  <c r="H7" i="1" l="1"/>
  <c r="N7" i="3"/>
  <c r="H7"/>
  <c r="P1" s="1"/>
  <c r="N7" i="1"/>
  <c r="P7" s="1"/>
  <c r="P1"/>
  <c r="P7" i="3" l="1"/>
  <c r="P5"/>
  <c r="M1"/>
  <c r="M1" i="1"/>
  <c r="P5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<sst xmlns="http://schemas.openxmlformats.org/spreadsheetml/2006/main" count="157" uniqueCount="67">
  <si>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</si>
  <si>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</si>
  <si>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</si>
  <si>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</si>
  <si>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</si>
  <si>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</si>
  <si>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</si>
  <si>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</si>
  <si>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</si>
  <si>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</si>
  <si>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</si>
  <si>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</si>
  <si>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</si>
  <si>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</si>
  <si>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</si>
  <si>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</si>
  <si>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</si>
  <si>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</si>
  <si>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</si>
  <si>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</si>
  <si>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</si>
  <si>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</si>
  <si>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</si>
  <si>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</si>
  <si>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</si>
  <si>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</si>
  <si>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</si>
  <si>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</si>
  <si>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</si>
  <si>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</si>
  <si>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</si>
  <si>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</si>
  <si>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</si>
  <si>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Paese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</si>
  <si>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</si>
  <si>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</si>
  <si>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</si>
  <si>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</si>
  <si>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</si>
  <si>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</si>
  <si>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</si>
  <si>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</si>
  <si>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</si>
  <si>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</si>
  <si>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Daniele Milan</t>
  </si>
  <si>
    <t>Giancarlo Russo</t>
  </si>
  <si>
    <t>(importi in Valuta USD)</t>
  </si>
  <si>
    <t>USD</t>
  </si>
  <si>
    <t>Cena</t>
  </si>
  <si>
    <t>Demo USA</t>
  </si>
  <si>
    <t>Parcheggio</t>
  </si>
  <si>
    <t>Uso Interno</t>
  </si>
  <si>
    <t>Software</t>
  </si>
  <si>
    <t>Miscellaneous</t>
  </si>
  <si>
    <t>Adattatore</t>
  </si>
  <si>
    <t>Colazione</t>
  </si>
  <si>
    <t>Pranzo</t>
  </si>
  <si>
    <t>Pranzo FAE</t>
  </si>
  <si>
    <t>Pranzo Nice</t>
  </si>
  <si>
    <t>08_02</t>
  </si>
  <si>
    <t>Prelievo</t>
  </si>
  <si>
    <t>Taxi</t>
  </si>
  <si>
    <t>Spesa personale</t>
  </si>
  <si>
    <t>Restituzione contanti</t>
  </si>
  <si>
    <t>Hotel + Extra</t>
  </si>
  <si>
    <t>ESTA</t>
  </si>
  <si>
    <t>08_01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</si>
</sst>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&quot;€&quot;\ #,##0.00"/>
  </numFmts>
  <fonts count="15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rgb="FFFF0000"/>
      <name val="Gulim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indexed="8"/>
      </right>
      <top style="thick">
        <color indexed="8"/>
      </top>
      <bottom style="thin">
        <color auto="1"/>
      </bottom>
      <diagonal/>
    </border>
    <border>
      <left style="medium">
        <color auto="1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indexed="8"/>
      </right>
      <top style="thin">
        <color auto="1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</borders>
  <cellStyleXfs count="66">
    <xf numFmtId="0" fontId="0" fillId="0" borderId="0"/>
    <xf numFmtId="164" fontId="6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61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21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64" fontId="1" fillId="3" borderId="23" xfId="1" applyFont="1" applyFill="1" applyBorder="1" applyAlignment="1" applyProtection="1">
      <alignment horizontal="right" vertical="center"/>
    </xf>
    <xf numFmtId="4" fontId="1" fillId="4" borderId="24" xfId="0" applyNumberFormat="1" applyFont="1" applyFill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</xf>
    <xf numFmtId="169" fontId="1" fillId="6" borderId="25" xfId="0" applyNumberFormat="1" applyFont="1" applyFill="1" applyBorder="1" applyAlignment="1" applyProtection="1">
      <alignment horizontal="center" vertical="center"/>
    </xf>
    <xf numFmtId="4" fontId="1" fillId="4" borderId="23" xfId="0" applyNumberFormat="1" applyFont="1" applyFill="1" applyBorder="1" applyAlignment="1" applyProtection="1">
      <alignment vertical="center"/>
      <protection locked="0"/>
    </xf>
    <xf numFmtId="49" fontId="1" fillId="0" borderId="20" xfId="0" applyNumberFormat="1" applyFont="1" applyBorder="1" applyAlignment="1" applyProtection="1">
      <alignment horizontal="left" vertical="center"/>
      <protection locked="0"/>
    </xf>
    <xf numFmtId="170" fontId="1" fillId="0" borderId="20" xfId="0" applyNumberFormat="1" applyFont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0" xfId="0" applyNumberFormat="1" applyFont="1" applyBorder="1" applyAlignment="1" applyProtection="1">
      <alignment horizontal="center" vertical="center" wrapText="1"/>
    </xf>
    <xf numFmtId="0" fontId="1" fillId="8" borderId="35" xfId="0" applyNumberFormat="1" applyFont="1" applyFill="1" applyBorder="1" applyAlignment="1" applyProtection="1">
      <alignment horizontal="center" vertical="center"/>
    </xf>
    <xf numFmtId="0" fontId="1" fillId="8" borderId="36" xfId="0" applyNumberFormat="1" applyFont="1" applyFill="1" applyBorder="1" applyAlignment="1" applyProtection="1">
      <alignment vertical="center"/>
    </xf>
    <xf numFmtId="0" fontId="1" fillId="8" borderId="37" xfId="0" applyNumberFormat="1" applyFont="1" applyFill="1" applyBorder="1" applyAlignment="1" applyProtection="1">
      <alignment vertical="center"/>
    </xf>
    <xf numFmtId="0" fontId="2" fillId="7" borderId="31" xfId="0" applyFont="1" applyFill="1" applyBorder="1" applyAlignment="1" applyProtection="1">
      <alignment horizontal="center" vertical="center"/>
    </xf>
    <xf numFmtId="0" fontId="7" fillId="9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1" xfId="0" applyFont="1" applyFill="1" applyBorder="1" applyAlignment="1" applyProtection="1">
      <alignment horizontal="center" vertical="center"/>
    </xf>
    <xf numFmtId="168" fontId="1" fillId="2" borderId="52" xfId="0" applyNumberFormat="1" applyFont="1" applyFill="1" applyBorder="1" applyAlignment="1" applyProtection="1">
      <alignment horizontal="right" vertical="center"/>
    </xf>
    <xf numFmtId="168" fontId="1" fillId="2" borderId="53" xfId="0" applyNumberFormat="1" applyFont="1" applyFill="1" applyBorder="1" applyAlignment="1" applyProtection="1">
      <alignment horizontal="right" vertical="center"/>
    </xf>
    <xf numFmtId="168" fontId="1" fillId="2" borderId="54" xfId="0" applyNumberFormat="1" applyFont="1" applyFill="1" applyBorder="1" applyAlignment="1" applyProtection="1">
      <alignment horizontal="right" vertical="center"/>
    </xf>
    <xf numFmtId="171" fontId="1" fillId="0" borderId="56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59" xfId="0" applyNumberFormat="1" applyFont="1" applyFill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</xf>
    <xf numFmtId="0" fontId="2" fillId="0" borderId="63" xfId="0" applyFont="1" applyBorder="1" applyAlignment="1" applyProtection="1">
      <alignment horizontal="right" vertical="center" wrapText="1"/>
    </xf>
    <xf numFmtId="40" fontId="2" fillId="0" borderId="63" xfId="0" applyNumberFormat="1" applyFont="1" applyBorder="1" applyAlignment="1" applyProtection="1">
      <alignment vertical="center"/>
    </xf>
    <xf numFmtId="0" fontId="2" fillId="0" borderId="63" xfId="0" applyFont="1" applyBorder="1" applyAlignment="1" applyProtection="1">
      <alignment vertical="center"/>
    </xf>
    <xf numFmtId="0" fontId="2" fillId="0" borderId="63" xfId="0" applyFont="1" applyBorder="1" applyAlignment="1" applyProtection="1">
      <alignment horizontal="right" vertical="center"/>
    </xf>
    <xf numFmtId="0" fontId="1" fillId="9" borderId="64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27" xfId="0" applyNumberFormat="1" applyFont="1" applyFill="1" applyBorder="1" applyAlignment="1" applyProtection="1">
      <alignment horizontal="right"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2" fillId="9" borderId="0" xfId="0" applyFont="1" applyFill="1" applyBorder="1" applyAlignment="1" applyProtection="1">
      <alignment vertical="center"/>
    </xf>
    <xf numFmtId="38" fontId="1" fillId="0" borderId="66" xfId="0" applyNumberFormat="1" applyFont="1" applyBorder="1" applyAlignment="1" applyProtection="1">
      <alignment horizontal="center" vertical="center"/>
      <protection locked="0"/>
    </xf>
    <xf numFmtId="0" fontId="1" fillId="2" borderId="69" xfId="0" applyFont="1" applyFill="1" applyBorder="1" applyAlignment="1" applyProtection="1">
      <alignment horizontal="center" vertical="center" wrapText="1"/>
    </xf>
    <xf numFmtId="4" fontId="1" fillId="2" borderId="70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7" xfId="0" applyNumberFormat="1" applyFont="1" applyFill="1" applyBorder="1" applyAlignment="1" applyProtection="1">
      <alignment horizontal="center" vertical="center"/>
    </xf>
    <xf numFmtId="0" fontId="1" fillId="0" borderId="75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171" fontId="1" fillId="0" borderId="56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172" fontId="2" fillId="0" borderId="0" xfId="0" applyNumberFormat="1" applyFont="1" applyAlignment="1" applyProtection="1">
      <alignment vertical="center"/>
    </xf>
    <xf numFmtId="166" fontId="14" fillId="5" borderId="7" xfId="0" applyNumberFormat="1" applyFont="1" applyFill="1" applyBorder="1" applyAlignment="1" applyProtection="1">
      <alignment vertical="center"/>
    </xf>
    <xf numFmtId="170" fontId="14" fillId="0" borderId="15" xfId="0" applyNumberFormat="1" applyFont="1" applyBorder="1" applyAlignment="1" applyProtection="1">
      <alignment horizontal="center" vertical="center"/>
      <protection locked="0"/>
    </xf>
    <xf numFmtId="49" fontId="14" fillId="0" borderId="15" xfId="0" applyNumberFormat="1" applyFont="1" applyBorder="1" applyAlignment="1" applyProtection="1">
      <alignment horizontal="left" vertical="center"/>
      <protection locked="0"/>
    </xf>
    <xf numFmtId="0" fontId="14" fillId="0" borderId="16" xfId="0" applyFont="1" applyBorder="1" applyAlignment="1" applyProtection="1">
      <alignment horizontal="left" vertical="center"/>
      <protection locked="0"/>
    </xf>
    <xf numFmtId="0" fontId="14" fillId="0" borderId="16" xfId="0" applyFont="1" applyBorder="1" applyAlignment="1" applyProtection="1">
      <alignment vertical="center"/>
      <protection locked="0"/>
    </xf>
    <xf numFmtId="38" fontId="14" fillId="0" borderId="17" xfId="0" applyNumberFormat="1" applyFont="1" applyBorder="1" applyAlignment="1" applyProtection="1">
      <alignment horizontal="center" vertical="center"/>
      <protection locked="0"/>
    </xf>
    <xf numFmtId="171" fontId="14" fillId="0" borderId="18" xfId="0" applyNumberFormat="1" applyFont="1" applyBorder="1" applyAlignment="1" applyProtection="1">
      <alignment horizontal="right" vertical="center"/>
    </xf>
    <xf numFmtId="171" fontId="14" fillId="0" borderId="19" xfId="0" applyNumberFormat="1" applyFont="1" applyBorder="1" applyAlignment="1" applyProtection="1">
      <alignment horizontal="right" vertical="center"/>
      <protection locked="0"/>
    </xf>
    <xf numFmtId="171" fontId="14" fillId="0" borderId="15" xfId="0" applyNumberFormat="1" applyFont="1" applyBorder="1" applyAlignment="1" applyProtection="1">
      <alignment horizontal="right" vertical="center"/>
      <protection locked="0"/>
    </xf>
    <xf numFmtId="171" fontId="14" fillId="0" borderId="56" xfId="0" applyNumberFormat="1" applyFont="1" applyBorder="1" applyAlignment="1" applyProtection="1">
      <alignment horizontal="right" vertical="center"/>
      <protection locked="0"/>
    </xf>
    <xf numFmtId="171" fontId="14" fillId="0" borderId="21" xfId="0" applyNumberFormat="1" applyFont="1" applyBorder="1" applyAlignment="1" applyProtection="1">
      <alignment horizontal="right" vertical="center"/>
      <protection locked="0"/>
    </xf>
    <xf numFmtId="171" fontId="14" fillId="0" borderId="22" xfId="0" applyNumberFormat="1" applyFont="1" applyBorder="1" applyAlignment="1" applyProtection="1">
      <alignment horizontal="right" vertical="center"/>
      <protection locked="0"/>
    </xf>
    <xf numFmtId="4" fontId="14" fillId="4" borderId="23" xfId="0" applyNumberFormat="1" applyFont="1" applyFill="1" applyBorder="1" applyAlignment="1" applyProtection="1">
      <alignment vertical="center"/>
      <protection locked="0"/>
    </xf>
    <xf numFmtId="0" fontId="14" fillId="0" borderId="24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63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horizontal="center" vertical="center" textRotation="180"/>
    </xf>
    <xf numFmtId="0" fontId="2" fillId="3" borderId="47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1" fillId="6" borderId="34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3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42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4" fontId="1" fillId="0" borderId="44" xfId="0" applyNumberFormat="1" applyFont="1" applyBorder="1" applyAlignment="1" applyProtection="1">
      <alignment horizontal="center" vertical="center" wrapText="1"/>
    </xf>
    <xf numFmtId="4" fontId="1" fillId="0" borderId="27" xfId="0" applyNumberFormat="1" applyFont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horizontal="center" vertical="center" wrapText="1"/>
    </xf>
    <xf numFmtId="49" fontId="2" fillId="4" borderId="28" xfId="0" applyNumberFormat="1" applyFont="1" applyFill="1" applyBorder="1" applyAlignment="1" applyProtection="1">
      <alignment horizontal="left" vertical="center"/>
    </xf>
    <xf numFmtId="49" fontId="2" fillId="4" borderId="28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2" fillId="5" borderId="29" xfId="0" applyNumberFormat="1" applyFont="1" applyFill="1" applyBorder="1" applyAlignment="1" applyProtection="1">
      <alignment horizontal="center" vertical="center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0" fontId="2" fillId="7" borderId="39" xfId="0" applyFont="1" applyFill="1" applyBorder="1" applyAlignment="1" applyProtection="1">
      <alignment horizontal="center" vertical="center"/>
    </xf>
    <xf numFmtId="0" fontId="2" fillId="7" borderId="40" xfId="0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38" fontId="1" fillId="2" borderId="39" xfId="0" applyNumberFormat="1" applyFont="1" applyFill="1" applyBorder="1" applyAlignment="1" applyProtection="1">
      <alignment horizontal="center" vertical="center"/>
    </xf>
    <xf numFmtId="38" fontId="1" fillId="2" borderId="40" xfId="0" applyNumberFormat="1" applyFont="1" applyFill="1" applyBorder="1" applyAlignment="1" applyProtection="1">
      <alignment horizontal="center" vertical="center"/>
    </xf>
    <xf numFmtId="0" fontId="2" fillId="7" borderId="70" xfId="0" applyFont="1" applyFill="1" applyBorder="1" applyAlignment="1" applyProtection="1">
      <alignment horizontal="center" vertical="center" wrapText="1"/>
    </xf>
    <xf numFmtId="0" fontId="2" fillId="7" borderId="70" xfId="0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 applyProtection="1">
      <alignment horizontal="center" vertical="center" wrapText="1"/>
    </xf>
    <xf numFmtId="0" fontId="1" fillId="2" borderId="71" xfId="0" applyFont="1" applyFill="1" applyBorder="1" applyAlignment="1" applyProtection="1">
      <alignment horizontal="center" vertical="center" wrapText="1"/>
    </xf>
    <xf numFmtId="0" fontId="1" fillId="2" borderId="68" xfId="0" applyFont="1" applyFill="1" applyBorder="1" applyAlignment="1" applyProtection="1">
      <alignment horizontal="center" vertical="center" wrapText="1"/>
    </xf>
    <xf numFmtId="0" fontId="1" fillId="2" borderId="65" xfId="0" applyFont="1" applyFill="1" applyBorder="1" applyAlignment="1" applyProtection="1">
      <alignment horizontal="center" vertical="center" wrapText="1"/>
    </xf>
    <xf numFmtId="0" fontId="2" fillId="0" borderId="60" xfId="0" applyFont="1" applyBorder="1" applyAlignment="1" applyProtection="1">
      <alignment horizontal="center" vertical="center" wrapText="1"/>
    </xf>
    <xf numFmtId="0" fontId="2" fillId="0" borderId="61" xfId="0" applyFont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1" fillId="2" borderId="58" xfId="0" applyFont="1" applyFill="1" applyBorder="1" applyAlignment="1" applyProtection="1">
      <alignment horizontal="center" vertical="center" wrapText="1"/>
    </xf>
    <xf numFmtId="0" fontId="1" fillId="2" borderId="55" xfId="0" applyFont="1" applyFill="1" applyBorder="1" applyAlignment="1" applyProtection="1">
      <alignment horizontal="center" vertical="center" wrapText="1"/>
    </xf>
    <xf numFmtId="0" fontId="1" fillId="10" borderId="72" xfId="0" applyNumberFormat="1" applyFont="1" applyFill="1" applyBorder="1" applyAlignment="1" applyProtection="1">
      <alignment horizontal="center" vertical="center"/>
    </xf>
    <xf numFmtId="0" fontId="1" fillId="10" borderId="73" xfId="0" applyNumberFormat="1" applyFont="1" applyFill="1" applyBorder="1" applyAlignment="1" applyProtection="1">
      <alignment horizontal="center" vertical="center"/>
    </xf>
    <xf numFmtId="0" fontId="1" fillId="10" borderId="74" xfId="0" applyNumberFormat="1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 wrapText="1"/>
    </xf>
  </cellXfs>
  <cellStyles count="66">
    <cellStyle name="Euro" xfId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S37"/>
  <sheetViews>
    <sheetView tabSelected="1" view="pageBreakPreview" zoomScale="50" zoomScaleSheetLayoutView="50" workbookViewId="0">
      <pane ySplit="5" topLeftCell="A6" activePane="bottomLeft" state="frozen"/>
      <selection pane="bottomLeft" activeCell="K24" sqref="K24"/>
    </sheetView>
  </sheetViews>
  <sheetFormatPr defaultColWidth="8.85546875" defaultRowHeight="18.75"/>
  <cols>
    <col min="1" max="1" width="6.7109375" style="1" customWidth="1"/>
    <col min="2" max="2" width="19.42578125" style="2" customWidth="1"/>
    <col min="3" max="3" width="20.42578125" style="2" customWidth="1"/>
    <col min="4" max="4" width="36" style="2" customWidth="1"/>
    <col min="5" max="5" width="28.7109375" style="2" customWidth="1"/>
    <col min="6" max="6" width="39.42578125" style="2" customWidth="1"/>
    <col min="7" max="7" width="30.42578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42578125" style="2" customWidth="1"/>
    <col min="14" max="17" width="19.85546875" style="2" customWidth="1"/>
    <col min="18" max="18" width="19.85546875" style="3" customWidth="1"/>
    <col min="19" max="19" width="8.42578125" style="2" customWidth="1"/>
    <col min="20" max="16384" width="8.85546875" style="2"/>
  </cols>
  <sheetData>
    <row r="1" spans="1:19" s="8" customFormat="1" ht="35.25" customHeight="1">
      <c r="A1" s="4"/>
      <c r="B1" s="131" t="s">
        <v>0</v>
      </c>
      <c r="C1" s="131"/>
      <c r="D1" s="131"/>
      <c r="E1" s="132" t="s">
        <v>44</v>
      </c>
      <c r="F1" s="132"/>
      <c r="G1" s="45">
        <v>41852</v>
      </c>
      <c r="H1" s="44" t="s">
        <v>66</v>
      </c>
      <c r="L1" s="8" t="s">
        <v>31</v>
      </c>
      <c r="M1" s="3">
        <f>+P1-N7</f>
        <v>0</v>
      </c>
      <c r="N1" s="5" t="s">
        <v>1</v>
      </c>
      <c r="O1" s="6"/>
      <c r="P1" s="7">
        <f>SUM(H7:M7)</f>
        <v>425.06</v>
      </c>
      <c r="Q1" s="3" t="s">
        <v>28</v>
      </c>
    </row>
    <row r="2" spans="1:19" s="8" customFormat="1" ht="35.25" customHeight="1">
      <c r="A2" s="4"/>
      <c r="B2" s="133" t="s">
        <v>2</v>
      </c>
      <c r="C2" s="133"/>
      <c r="D2" s="133"/>
      <c r="E2" s="132" t="s">
        <v>45</v>
      </c>
      <c r="F2" s="132"/>
      <c r="G2" s="9"/>
      <c r="H2" s="9"/>
      <c r="N2" s="10" t="s">
        <v>3</v>
      </c>
      <c r="O2" s="11"/>
      <c r="P2" s="12"/>
      <c r="Q2" s="3" t="s">
        <v>27</v>
      </c>
    </row>
    <row r="3" spans="1:19" s="8" customFormat="1" ht="35.25" customHeight="1">
      <c r="A3" s="4"/>
      <c r="B3" s="133" t="s">
        <v>26</v>
      </c>
      <c r="C3" s="133"/>
      <c r="D3" s="133"/>
      <c r="E3" s="132" t="s">
        <v>28</v>
      </c>
      <c r="F3" s="132"/>
      <c r="N3" s="10" t="s">
        <v>4</v>
      </c>
      <c r="O3" s="11"/>
      <c r="P3" s="12">
        <f>+O7</f>
        <v>437.01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57"/>
      <c r="D5" s="20"/>
      <c r="E5" s="53">
        <v>11</v>
      </c>
      <c r="F5" s="14"/>
      <c r="G5" s="10" t="s">
        <v>7</v>
      </c>
      <c r="H5" s="21">
        <v>1.1100000000000001</v>
      </c>
      <c r="N5" s="136" t="s">
        <v>8</v>
      </c>
      <c r="O5" s="136"/>
      <c r="P5" s="98">
        <f>P1-P2-P3-P4</f>
        <v>-11.949999999999989</v>
      </c>
      <c r="Q5" s="13"/>
      <c r="R5" s="14"/>
    </row>
    <row r="6" spans="1:19" s="8" customFormat="1" ht="31.5" customHeight="1" thickTop="1" thickBot="1">
      <c r="A6" s="4"/>
      <c r="B6" s="22" t="s">
        <v>9</v>
      </c>
      <c r="C6" s="22"/>
      <c r="D6" s="22"/>
      <c r="E6" s="14"/>
      <c r="F6" s="14"/>
      <c r="G6" s="10" t="s">
        <v>10</v>
      </c>
      <c r="H6" s="23">
        <v>11.11</v>
      </c>
      <c r="R6" s="13"/>
      <c r="S6" s="14"/>
    </row>
    <row r="7" spans="1:19" s="8" customFormat="1" ht="27" customHeight="1" thickBot="1">
      <c r="A7" s="46"/>
      <c r="B7" s="47"/>
      <c r="C7" s="47"/>
      <c r="D7" s="48" t="s">
        <v>29</v>
      </c>
      <c r="E7" s="139" t="s">
        <v>11</v>
      </c>
      <c r="F7" s="140"/>
      <c r="G7" s="24">
        <f t="shared" ref="G7:O7" si="0">SUM(G11:G31)</f>
        <v>0</v>
      </c>
      <c r="H7" s="24">
        <f t="shared" si="0"/>
        <v>0</v>
      </c>
      <c r="I7" s="59">
        <f t="shared" si="0"/>
        <v>59</v>
      </c>
      <c r="J7" s="64">
        <f t="shared" si="0"/>
        <v>0</v>
      </c>
      <c r="K7" s="60">
        <f t="shared" si="0"/>
        <v>225.26000000000002</v>
      </c>
      <c r="L7" s="60">
        <f t="shared" si="0"/>
        <v>0</v>
      </c>
      <c r="M7" s="60">
        <f t="shared" si="0"/>
        <v>140.80000000000001</v>
      </c>
      <c r="N7" s="60">
        <f t="shared" si="0"/>
        <v>425.06</v>
      </c>
      <c r="O7" s="61">
        <f t="shared" si="0"/>
        <v>437.01</v>
      </c>
      <c r="P7" s="13">
        <f>+N7-SUM(I7:M7)</f>
        <v>0</v>
      </c>
    </row>
    <row r="8" spans="1:19" ht="36" customHeight="1" thickTop="1" thickBot="1">
      <c r="A8" s="117"/>
      <c r="B8" s="58"/>
      <c r="C8" s="119" t="s">
        <v>13</v>
      </c>
      <c r="D8" s="121" t="s">
        <v>25</v>
      </c>
      <c r="E8" s="120" t="s">
        <v>14</v>
      </c>
      <c r="F8" s="122" t="s">
        <v>34</v>
      </c>
      <c r="G8" s="123" t="s">
        <v>15</v>
      </c>
      <c r="H8" s="124" t="s">
        <v>16</v>
      </c>
      <c r="I8" s="129" t="s">
        <v>37</v>
      </c>
      <c r="J8" s="129" t="s">
        <v>39</v>
      </c>
      <c r="K8" s="129" t="s">
        <v>38</v>
      </c>
      <c r="L8" s="137" t="s">
        <v>35</v>
      </c>
      <c r="M8" s="138"/>
      <c r="N8" s="115" t="s">
        <v>17</v>
      </c>
      <c r="O8" s="127" t="s">
        <v>18</v>
      </c>
      <c r="P8" s="114" t="s">
        <v>19</v>
      </c>
      <c r="R8" s="2"/>
    </row>
    <row r="9" spans="1:19" ht="36" customHeight="1" thickTop="1" thickBot="1">
      <c r="A9" s="118"/>
      <c r="B9" s="58" t="s">
        <v>12</v>
      </c>
      <c r="C9" s="120"/>
      <c r="D9" s="120"/>
      <c r="E9" s="120"/>
      <c r="F9" s="122"/>
      <c r="G9" s="123"/>
      <c r="H9" s="125"/>
      <c r="I9" s="130" t="s">
        <v>37</v>
      </c>
      <c r="J9" s="130"/>
      <c r="K9" s="130" t="s">
        <v>36</v>
      </c>
      <c r="L9" s="141" t="s">
        <v>23</v>
      </c>
      <c r="M9" s="134" t="s">
        <v>24</v>
      </c>
      <c r="N9" s="116"/>
      <c r="O9" s="128"/>
      <c r="P9" s="114"/>
      <c r="R9" s="2"/>
    </row>
    <row r="10" spans="1:19" ht="37.5" customHeight="1" thickTop="1" thickBot="1">
      <c r="A10" s="118"/>
      <c r="B10" s="49"/>
      <c r="C10" s="120"/>
      <c r="D10" s="120"/>
      <c r="E10" s="120"/>
      <c r="F10" s="122"/>
      <c r="G10" s="25" t="s">
        <v>20</v>
      </c>
      <c r="H10" s="126"/>
      <c r="I10" s="130"/>
      <c r="J10" s="130"/>
      <c r="K10" s="130"/>
      <c r="L10" s="142"/>
      <c r="M10" s="135"/>
      <c r="N10" s="116"/>
      <c r="O10" s="128"/>
      <c r="P10" s="114"/>
      <c r="R10" s="2"/>
    </row>
    <row r="11" spans="1:19" ht="30" customHeight="1" thickTop="1">
      <c r="A11" s="26">
        <v>1</v>
      </c>
      <c r="B11" s="43">
        <v>41848</v>
      </c>
      <c r="C11" s="28" t="s">
        <v>49</v>
      </c>
      <c r="D11" s="28" t="s">
        <v>50</v>
      </c>
      <c r="E11" s="63"/>
      <c r="F11" s="63"/>
      <c r="G11" s="92"/>
      <c r="H11" s="95">
        <f>IF($E$3="si",($H$5/$H$6*G11),IF($E$3="no",G11*$H$4,0))</f>
        <v>0</v>
      </c>
      <c r="I11" s="65">
        <v>59</v>
      </c>
      <c r="J11" s="65"/>
      <c r="K11" s="33"/>
      <c r="L11" s="34"/>
      <c r="M11" s="35"/>
      <c r="N11" s="37">
        <f>SUM(H11:M11)</f>
        <v>59</v>
      </c>
      <c r="O11" s="38">
        <v>59</v>
      </c>
      <c r="P11" s="39" t="str">
        <f t="shared" ref="P11:P28" si="1">IF($F11="Milano","X","")</f>
        <v/>
      </c>
      <c r="R11" s="2"/>
    </row>
    <row r="12" spans="1:19" ht="30" customHeight="1">
      <c r="A12" s="40">
        <v>2</v>
      </c>
      <c r="B12" s="43">
        <v>41849</v>
      </c>
      <c r="C12" s="28" t="s">
        <v>51</v>
      </c>
      <c r="D12" s="42" t="s">
        <v>52</v>
      </c>
      <c r="E12" s="63"/>
      <c r="F12" s="63"/>
      <c r="G12" s="93"/>
      <c r="H12" s="95">
        <f>IF($E$3="si",($H$5/$H$6*G12),IF($E$3="no",G12*$H$4,0))</f>
        <v>0</v>
      </c>
      <c r="I12" s="65"/>
      <c r="J12" s="65"/>
      <c r="K12" s="33">
        <v>19</v>
      </c>
      <c r="L12" s="34"/>
      <c r="M12" s="35"/>
      <c r="N12" s="37">
        <f>SUM(H12:M12)</f>
        <v>19</v>
      </c>
      <c r="O12" s="41">
        <v>19</v>
      </c>
      <c r="P12" s="39" t="str">
        <f t="shared" si="1"/>
        <v/>
      </c>
      <c r="R12" s="2"/>
    </row>
    <row r="13" spans="1:19" ht="30" customHeight="1">
      <c r="A13" s="40">
        <v>3</v>
      </c>
      <c r="B13" s="27">
        <v>41849</v>
      </c>
      <c r="C13" s="28" t="s">
        <v>49</v>
      </c>
      <c r="D13" s="42" t="s">
        <v>53</v>
      </c>
      <c r="E13" s="63"/>
      <c r="F13" s="63"/>
      <c r="G13" s="93"/>
      <c r="H13" s="95">
        <f t="shared" ref="H13:H31" si="2">IF($E$3="si",($H$5/$H$6*G13),IF($E$3="no",G13*$H$4,0))</f>
        <v>0</v>
      </c>
      <c r="I13" s="65"/>
      <c r="J13" s="65"/>
      <c r="K13" s="33">
        <v>50.7</v>
      </c>
      <c r="L13" s="34"/>
      <c r="M13" s="35"/>
      <c r="N13" s="37">
        <f>SUM(H13:M13)</f>
        <v>50.7</v>
      </c>
      <c r="O13" s="41">
        <v>50.7</v>
      </c>
      <c r="P13" s="39" t="str">
        <f t="shared" si="1"/>
        <v/>
      </c>
      <c r="R13" s="2"/>
    </row>
    <row r="14" spans="1:19" ht="30" customHeight="1">
      <c r="A14" s="40">
        <v>4</v>
      </c>
      <c r="B14" s="43">
        <v>41849</v>
      </c>
      <c r="C14" s="28" t="s">
        <v>49</v>
      </c>
      <c r="D14" s="28" t="s">
        <v>48</v>
      </c>
      <c r="E14" s="63"/>
      <c r="F14" s="63"/>
      <c r="G14" s="93"/>
      <c r="H14" s="95">
        <f t="shared" si="2"/>
        <v>0</v>
      </c>
      <c r="I14" s="65"/>
      <c r="J14" s="65"/>
      <c r="K14" s="33">
        <v>16.45</v>
      </c>
      <c r="L14" s="34"/>
      <c r="M14" s="35"/>
      <c r="N14" s="37">
        <f t="shared" ref="N14:N18" si="3">SUM(H14:M14)</f>
        <v>16.45</v>
      </c>
      <c r="O14" s="41">
        <v>16.45</v>
      </c>
      <c r="P14" s="39" t="str">
        <f t="shared" si="1"/>
        <v/>
      </c>
      <c r="R14" s="2"/>
    </row>
    <row r="15" spans="1:19" ht="30" customHeight="1">
      <c r="A15" s="40">
        <v>5</v>
      </c>
      <c r="B15" s="27">
        <v>41849</v>
      </c>
      <c r="C15" s="28" t="s">
        <v>49</v>
      </c>
      <c r="D15" s="28" t="s">
        <v>54</v>
      </c>
      <c r="E15" s="63"/>
      <c r="F15" s="63"/>
      <c r="G15" s="93"/>
      <c r="H15" s="95">
        <f t="shared" si="2"/>
        <v>0</v>
      </c>
      <c r="I15" s="65"/>
      <c r="J15" s="65"/>
      <c r="K15" s="33">
        <v>39.99</v>
      </c>
      <c r="L15" s="34"/>
      <c r="M15" s="35"/>
      <c r="N15" s="37">
        <f t="shared" si="3"/>
        <v>39.99</v>
      </c>
      <c r="O15" s="41">
        <v>39.99</v>
      </c>
      <c r="P15" s="39" t="str">
        <f t="shared" si="1"/>
        <v/>
      </c>
      <c r="R15" s="2"/>
    </row>
    <row r="16" spans="1:19" ht="30" customHeight="1">
      <c r="A16" s="40">
        <v>6</v>
      </c>
      <c r="B16" s="27">
        <v>41850</v>
      </c>
      <c r="C16" s="28" t="s">
        <v>49</v>
      </c>
      <c r="D16" s="28" t="s">
        <v>53</v>
      </c>
      <c r="E16" s="63"/>
      <c r="F16" s="63"/>
      <c r="G16" s="93"/>
      <c r="H16" s="95">
        <f t="shared" ref="H16:H24" si="4">IF($E$3="si",($H$5/$H$6*G16),IF($E$3="no",G16*$H$4,0))</f>
        <v>0</v>
      </c>
      <c r="I16" s="65"/>
      <c r="J16" s="65"/>
      <c r="K16" s="33">
        <v>20.95</v>
      </c>
      <c r="L16" s="34"/>
      <c r="M16" s="35"/>
      <c r="N16" s="37">
        <f t="shared" ref="N16:N24" si="5">SUM(H16:M16)</f>
        <v>20.95</v>
      </c>
      <c r="O16" s="41"/>
      <c r="P16" s="39" t="str">
        <f t="shared" si="1"/>
        <v/>
      </c>
      <c r="R16" s="2"/>
    </row>
    <row r="17" spans="1:18" ht="30" customHeight="1">
      <c r="A17" s="40">
        <v>7</v>
      </c>
      <c r="B17" s="27">
        <v>41853</v>
      </c>
      <c r="C17" s="28" t="s">
        <v>49</v>
      </c>
      <c r="D17" s="28" t="s">
        <v>55</v>
      </c>
      <c r="E17" s="63"/>
      <c r="F17" s="63"/>
      <c r="G17" s="93"/>
      <c r="H17" s="95">
        <f t="shared" si="4"/>
        <v>0</v>
      </c>
      <c r="I17" s="65"/>
      <c r="J17" s="65"/>
      <c r="K17" s="33"/>
      <c r="L17" s="34"/>
      <c r="M17" s="34">
        <v>5</v>
      </c>
      <c r="N17" s="37">
        <f t="shared" si="5"/>
        <v>5</v>
      </c>
      <c r="O17" s="41"/>
      <c r="P17" s="39" t="str">
        <f t="shared" si="1"/>
        <v/>
      </c>
      <c r="R17" s="2"/>
    </row>
    <row r="18" spans="1:18" ht="30" customHeight="1">
      <c r="A18" s="40">
        <v>8</v>
      </c>
      <c r="B18" s="27">
        <v>41855</v>
      </c>
      <c r="C18" s="28"/>
      <c r="D18" s="42" t="s">
        <v>57</v>
      </c>
      <c r="E18" s="63"/>
      <c r="F18" s="63"/>
      <c r="G18" s="94"/>
      <c r="H18" s="95">
        <f t="shared" si="4"/>
        <v>0</v>
      </c>
      <c r="I18" s="65"/>
      <c r="J18" s="65"/>
      <c r="K18" s="33"/>
      <c r="L18" s="34"/>
      <c r="M18" s="34">
        <v>25</v>
      </c>
      <c r="N18" s="37">
        <f t="shared" si="5"/>
        <v>25</v>
      </c>
      <c r="O18" s="41">
        <v>25</v>
      </c>
      <c r="P18" s="39" t="str">
        <f t="shared" si="1"/>
        <v/>
      </c>
      <c r="R18" s="2"/>
    </row>
    <row r="19" spans="1:18" ht="30" customHeight="1">
      <c r="A19" s="40">
        <v>9</v>
      </c>
      <c r="B19" s="27">
        <v>41857</v>
      </c>
      <c r="C19" s="28"/>
      <c r="D19" s="42" t="s">
        <v>57</v>
      </c>
      <c r="E19" s="63"/>
      <c r="F19" s="63"/>
      <c r="G19" s="94"/>
      <c r="H19" s="95">
        <f t="shared" si="4"/>
        <v>0</v>
      </c>
      <c r="I19" s="65"/>
      <c r="J19" s="65"/>
      <c r="K19" s="33"/>
      <c r="L19" s="34"/>
      <c r="M19" s="34">
        <v>22.8</v>
      </c>
      <c r="N19" s="37">
        <f t="shared" si="5"/>
        <v>22.8</v>
      </c>
      <c r="O19" s="41">
        <v>22.8</v>
      </c>
      <c r="P19" s="39" t="str">
        <f t="shared" si="1"/>
        <v/>
      </c>
      <c r="R19" s="2"/>
    </row>
    <row r="20" spans="1:18" ht="30" customHeight="1">
      <c r="A20" s="40">
        <v>10</v>
      </c>
      <c r="B20" s="27">
        <v>41883</v>
      </c>
      <c r="C20" s="28"/>
      <c r="D20" s="42" t="s">
        <v>58</v>
      </c>
      <c r="E20" s="63"/>
      <c r="F20" s="63"/>
      <c r="G20" s="94"/>
      <c r="H20" s="95">
        <f t="shared" si="4"/>
        <v>0</v>
      </c>
      <c r="I20" s="65"/>
      <c r="J20" s="65"/>
      <c r="K20" s="33"/>
      <c r="L20" s="34"/>
      <c r="M20" s="34">
        <v>88</v>
      </c>
      <c r="N20" s="37">
        <f t="shared" si="5"/>
        <v>88</v>
      </c>
      <c r="O20" s="41">
        <v>88</v>
      </c>
      <c r="P20" s="39" t="str">
        <f t="shared" si="1"/>
        <v/>
      </c>
      <c r="R20" s="2"/>
    </row>
    <row r="21" spans="1:18" ht="30" customHeight="1">
      <c r="A21" s="40">
        <v>11</v>
      </c>
      <c r="B21" s="27">
        <v>41823</v>
      </c>
      <c r="C21" s="28"/>
      <c r="D21" s="42" t="s">
        <v>62</v>
      </c>
      <c r="E21" s="63"/>
      <c r="F21" s="63"/>
      <c r="G21" s="94"/>
      <c r="H21" s="95">
        <f t="shared" si="4"/>
        <v>0</v>
      </c>
      <c r="I21" s="65"/>
      <c r="J21" s="65"/>
      <c r="K21" s="33"/>
      <c r="L21" s="34"/>
      <c r="M21" s="34"/>
      <c r="N21" s="37">
        <f t="shared" si="5"/>
        <v>0</v>
      </c>
      <c r="O21" s="41">
        <v>37.9</v>
      </c>
      <c r="P21" s="39" t="str">
        <f t="shared" si="1"/>
        <v/>
      </c>
      <c r="R21" s="2"/>
    </row>
    <row r="22" spans="1:18" ht="30" customHeight="1">
      <c r="A22" s="40">
        <v>12</v>
      </c>
      <c r="B22" s="27">
        <v>41856</v>
      </c>
      <c r="C22" s="28" t="s">
        <v>51</v>
      </c>
      <c r="D22" s="42" t="s">
        <v>52</v>
      </c>
      <c r="E22" s="63"/>
      <c r="F22" s="63"/>
      <c r="G22" s="94"/>
      <c r="H22" s="95">
        <f t="shared" si="4"/>
        <v>0</v>
      </c>
      <c r="I22" s="65"/>
      <c r="J22" s="65"/>
      <c r="K22" s="33">
        <v>43.43</v>
      </c>
      <c r="L22" s="34"/>
      <c r="M22" s="34"/>
      <c r="N22" s="37">
        <f t="shared" si="5"/>
        <v>43.43</v>
      </c>
      <c r="O22" s="41">
        <v>43.43</v>
      </c>
      <c r="P22" s="39" t="str">
        <f t="shared" si="1"/>
        <v/>
      </c>
      <c r="R22" s="2"/>
    </row>
    <row r="23" spans="1:18" ht="30" customHeight="1">
      <c r="A23" s="40">
        <v>13</v>
      </c>
      <c r="B23" s="27">
        <v>41848</v>
      </c>
      <c r="C23" s="28" t="s">
        <v>51</v>
      </c>
      <c r="D23" s="42" t="s">
        <v>52</v>
      </c>
      <c r="E23" s="63"/>
      <c r="F23" s="63"/>
      <c r="G23" s="94"/>
      <c r="H23" s="95">
        <f t="shared" si="4"/>
        <v>0</v>
      </c>
      <c r="I23" s="65"/>
      <c r="J23" s="65"/>
      <c r="K23" s="33">
        <v>34.74</v>
      </c>
      <c r="L23" s="34"/>
      <c r="M23" s="34"/>
      <c r="N23" s="37">
        <f t="shared" si="5"/>
        <v>34.74</v>
      </c>
      <c r="O23" s="41">
        <v>34.74</v>
      </c>
      <c r="P23" s="39" t="str">
        <f t="shared" si="1"/>
        <v/>
      </c>
      <c r="R23" s="2"/>
    </row>
    <row r="24" spans="1:18" ht="30" customHeight="1">
      <c r="A24" s="40">
        <v>14</v>
      </c>
      <c r="B24" s="27"/>
      <c r="C24" s="28"/>
      <c r="D24" s="42"/>
      <c r="E24" s="63"/>
      <c r="F24" s="63"/>
      <c r="G24" s="94"/>
      <c r="H24" s="95">
        <f t="shared" si="4"/>
        <v>0</v>
      </c>
      <c r="I24" s="65"/>
      <c r="J24" s="65"/>
      <c r="K24" s="33"/>
      <c r="L24" s="34"/>
      <c r="M24" s="34"/>
      <c r="N24" s="37">
        <f t="shared" si="5"/>
        <v>0</v>
      </c>
      <c r="O24" s="41"/>
      <c r="P24" s="39" t="str">
        <f t="shared" si="1"/>
        <v/>
      </c>
      <c r="R24" s="2"/>
    </row>
    <row r="25" spans="1:18" ht="30" customHeight="1">
      <c r="A25" s="40">
        <v>15</v>
      </c>
      <c r="B25" s="27"/>
      <c r="C25" s="28"/>
      <c r="D25" s="42"/>
      <c r="E25" s="63"/>
      <c r="F25" s="63"/>
      <c r="G25" s="94"/>
      <c r="H25" s="95">
        <f t="shared" si="2"/>
        <v>0</v>
      </c>
      <c r="I25" s="65"/>
      <c r="J25" s="65"/>
      <c r="K25" s="33"/>
      <c r="L25" s="34"/>
      <c r="M25" s="34"/>
      <c r="N25" s="37">
        <f t="shared" ref="N19:N31" si="6">SUM(H25:M25)</f>
        <v>0</v>
      </c>
      <c r="O25" s="41"/>
      <c r="P25" s="39" t="str">
        <f t="shared" si="1"/>
        <v/>
      </c>
      <c r="R25" s="2"/>
    </row>
    <row r="26" spans="1:18" ht="30" customHeight="1">
      <c r="A26" s="40">
        <v>16</v>
      </c>
      <c r="B26" s="27"/>
      <c r="G26" s="94"/>
      <c r="H26" s="95">
        <f t="shared" si="2"/>
        <v>0</v>
      </c>
      <c r="I26" s="65"/>
      <c r="J26" s="65"/>
      <c r="K26" s="33"/>
      <c r="L26" s="34"/>
      <c r="M26" s="34"/>
      <c r="N26" s="37">
        <f t="shared" si="6"/>
        <v>0</v>
      </c>
      <c r="O26" s="41"/>
      <c r="P26" s="39" t="str">
        <f t="shared" si="1"/>
        <v/>
      </c>
      <c r="R26" s="2"/>
    </row>
    <row r="27" spans="1:18" ht="30" customHeight="1">
      <c r="A27" s="40">
        <v>17</v>
      </c>
      <c r="B27" s="27"/>
      <c r="C27" s="28"/>
      <c r="D27" s="42"/>
      <c r="E27" s="63"/>
      <c r="F27" s="63"/>
      <c r="G27" s="94"/>
      <c r="H27" s="95">
        <f t="shared" si="2"/>
        <v>0</v>
      </c>
      <c r="I27" s="65"/>
      <c r="J27" s="65"/>
      <c r="K27" s="33"/>
      <c r="L27" s="34"/>
      <c r="M27" s="34"/>
      <c r="N27" s="37">
        <f t="shared" si="6"/>
        <v>0</v>
      </c>
      <c r="O27" s="41"/>
      <c r="P27" s="39" t="str">
        <f t="shared" si="1"/>
        <v/>
      </c>
      <c r="R27" s="2"/>
    </row>
    <row r="28" spans="1:18" ht="30" customHeight="1">
      <c r="A28" s="40">
        <v>18</v>
      </c>
      <c r="B28" s="27"/>
      <c r="C28" s="28"/>
      <c r="D28" s="42"/>
      <c r="E28" s="63"/>
      <c r="F28" s="63"/>
      <c r="G28" s="94"/>
      <c r="H28" s="95">
        <f t="shared" si="2"/>
        <v>0</v>
      </c>
      <c r="I28" s="65"/>
      <c r="J28" s="65"/>
      <c r="K28" s="33"/>
      <c r="L28" s="34"/>
      <c r="M28" s="34"/>
      <c r="N28" s="37">
        <f t="shared" si="6"/>
        <v>0</v>
      </c>
      <c r="O28" s="41"/>
      <c r="P28" s="39" t="str">
        <f t="shared" si="1"/>
        <v/>
      </c>
      <c r="R28" s="2"/>
    </row>
    <row r="29" spans="1:18" ht="30" customHeight="1">
      <c r="A29" s="40">
        <v>19</v>
      </c>
      <c r="B29" s="27"/>
      <c r="G29" s="94"/>
      <c r="H29" s="95">
        <f t="shared" si="2"/>
        <v>0</v>
      </c>
      <c r="I29" s="65"/>
      <c r="J29" s="65"/>
      <c r="K29" s="33"/>
      <c r="L29" s="34"/>
      <c r="M29" s="34"/>
      <c r="N29" s="37">
        <f t="shared" si="6"/>
        <v>0</v>
      </c>
      <c r="O29" s="41"/>
      <c r="P29" s="39" t="str">
        <f>IF($F31="Milano","X","")</f>
        <v/>
      </c>
      <c r="R29" s="2"/>
    </row>
    <row r="30" spans="1:18" ht="30" customHeight="1">
      <c r="A30" s="40">
        <v>20</v>
      </c>
      <c r="B30" s="27"/>
      <c r="G30" s="94"/>
      <c r="H30" s="95"/>
      <c r="I30" s="65"/>
      <c r="J30" s="65"/>
      <c r="K30" s="33"/>
      <c r="L30" s="34"/>
      <c r="M30" s="34"/>
      <c r="N30" s="37">
        <f t="shared" si="6"/>
        <v>0</v>
      </c>
      <c r="O30" s="41"/>
      <c r="P30" s="39"/>
      <c r="R30" s="2"/>
    </row>
    <row r="31" spans="1:18" ht="30" customHeight="1">
      <c r="A31" s="40">
        <v>21</v>
      </c>
      <c r="B31" s="27"/>
      <c r="C31" s="28"/>
      <c r="D31" s="42"/>
      <c r="E31" s="63"/>
      <c r="F31" s="63"/>
      <c r="G31" s="94"/>
      <c r="H31" s="95">
        <f t="shared" si="2"/>
        <v>0</v>
      </c>
      <c r="I31" s="65"/>
      <c r="J31" s="65"/>
      <c r="K31" s="33"/>
      <c r="L31" s="34"/>
      <c r="M31" s="34"/>
      <c r="N31" s="37">
        <f t="shared" si="6"/>
        <v>0</v>
      </c>
      <c r="O31" s="41"/>
      <c r="P31" s="39"/>
      <c r="R31" s="2"/>
    </row>
    <row r="33" spans="1:17">
      <c r="A33" s="54"/>
      <c r="B33" s="55"/>
      <c r="C33" s="55"/>
      <c r="D33" s="55"/>
      <c r="E33" s="55"/>
      <c r="F33" s="55"/>
      <c r="G33" s="55"/>
      <c r="H33" s="55"/>
      <c r="I33" s="55"/>
      <c r="J33" s="96"/>
      <c r="K33" s="96"/>
      <c r="L33" s="55"/>
      <c r="M33" s="55"/>
      <c r="N33" s="55"/>
      <c r="O33" s="55"/>
      <c r="P33" s="96"/>
      <c r="Q33" s="3"/>
    </row>
    <row r="34" spans="1:17">
      <c r="A34" s="76"/>
      <c r="B34" s="77"/>
      <c r="C34" s="78"/>
      <c r="D34" s="79"/>
      <c r="E34" s="79"/>
      <c r="F34" s="80"/>
      <c r="G34" s="81"/>
      <c r="H34" s="82"/>
      <c r="I34" s="83"/>
      <c r="J34" s="96"/>
      <c r="K34" s="96"/>
      <c r="L34" s="83"/>
      <c r="M34" s="83"/>
      <c r="N34" s="84"/>
      <c r="O34" s="85"/>
      <c r="P34" s="96"/>
      <c r="Q34" s="3"/>
    </row>
    <row r="35" spans="1:17">
      <c r="A35" s="54"/>
      <c r="B35" s="70" t="s">
        <v>41</v>
      </c>
      <c r="C35" s="70"/>
      <c r="D35" s="70"/>
      <c r="E35" s="55"/>
      <c r="F35" s="55"/>
      <c r="G35" s="70" t="s">
        <v>43</v>
      </c>
      <c r="H35" s="70"/>
      <c r="I35" s="70"/>
      <c r="J35" s="96"/>
      <c r="K35" s="96"/>
      <c r="L35" s="70" t="s">
        <v>42</v>
      </c>
      <c r="M35" s="70"/>
      <c r="N35" s="70"/>
      <c r="O35" s="55"/>
      <c r="P35" s="96"/>
      <c r="Q35" s="3"/>
    </row>
    <row r="36" spans="1:17">
      <c r="A36" s="54"/>
      <c r="B36" s="55"/>
      <c r="C36" s="55"/>
      <c r="D36" s="55"/>
      <c r="E36" s="55"/>
      <c r="F36" s="55"/>
      <c r="G36" s="55"/>
      <c r="H36" s="55"/>
      <c r="I36" s="55"/>
      <c r="J36" s="96"/>
      <c r="K36" s="96"/>
      <c r="L36" s="55"/>
      <c r="M36" s="55"/>
      <c r="N36" s="55"/>
      <c r="O36" s="55"/>
      <c r="P36" s="96"/>
      <c r="Q36" s="3"/>
    </row>
    <row r="37" spans="1:17">
      <c r="A37" s="54"/>
      <c r="B37" s="55"/>
      <c r="C37" s="55"/>
      <c r="D37" s="55"/>
      <c r="E37" s="55"/>
      <c r="F37" s="55"/>
      <c r="G37" s="55"/>
      <c r="H37" s="55"/>
      <c r="I37" s="55"/>
      <c r="J37" s="96"/>
      <c r="K37" s="96"/>
      <c r="L37" s="55"/>
      <c r="M37" s="55"/>
      <c r="N37" s="55"/>
      <c r="O37" s="55"/>
      <c r="P37" s="96"/>
      <c r="Q37" s="3"/>
    </row>
  </sheetData>
  <mergeCells count="24">
    <mergeCell ref="N5:O5"/>
    <mergeCell ref="B3:D3"/>
    <mergeCell ref="E3:F3"/>
    <mergeCell ref="I8:I10"/>
    <mergeCell ref="L8:M8"/>
    <mergeCell ref="K8:K10"/>
    <mergeCell ref="E7:F7"/>
    <mergeCell ref="L9:L10"/>
    <mergeCell ref="B1:D1"/>
    <mergeCell ref="E1:F1"/>
    <mergeCell ref="B2:D2"/>
    <mergeCell ref="E2:F2"/>
    <mergeCell ref="M9:M10"/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</mergeCells>
  <phoneticPr fontId="0" type="noConversion"/>
  <conditionalFormatting sqref="M1">
    <cfRule type="cellIs" dxfId="1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34 N11:N31">
      <formula1>0</formula1>
      <formula2>0</formula2>
    </dataValidation>
    <dataValidation type="decimal" operator="greaterThanOrEqual" allowBlank="1" showErrorMessage="1" errorTitle="Valore" error="Inserire un numero maggiore o uguale a 0 (zero)!" sqref="H34:M34 K16:K31 H11:K11 L11:M31 H12:J31">
      <formula1>0</formula1>
      <formula2>0</formula2>
    </dataValidation>
    <dataValidation type="textLength" operator="greaterThan" allowBlank="1" showErrorMessage="1" sqref="D34:E34 F31 F27:F28 F18:F25">
      <formula1>1</formula1>
      <formula2>0</formula2>
    </dataValidation>
    <dataValidation type="textLength" operator="greaterThan" sqref="F34 G18:G31">
      <formula1>1</formula1>
      <formula2>0</formula2>
    </dataValidation>
    <dataValidation type="date" operator="greaterThanOrEqual" showErrorMessage="1" errorTitle="Data" error="Inserire una data superiore al 1/11/2000" sqref="B34 B14 B11:B12">
      <formula1>36831</formula1>
      <formula2>0</formula2>
    </dataValidation>
    <dataValidation type="textLength" operator="greaterThan" allowBlank="1" sqref="C34 D12:D13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R30"/>
  <sheetViews>
    <sheetView view="pageBreakPreview" zoomScale="50" zoomScaleSheetLayoutView="50" workbookViewId="0">
      <pane ySplit="5" topLeftCell="A6" activePane="bottomLeft" state="frozen"/>
      <selection pane="bottomLeft" activeCell="O18" sqref="O18"/>
    </sheetView>
  </sheetViews>
  <sheetFormatPr defaultColWidth="8.85546875" defaultRowHeight="18.75"/>
  <cols>
    <col min="1" max="1" width="6.7109375" style="1" customWidth="1"/>
    <col min="2" max="2" width="16.42578125" style="2" customWidth="1"/>
    <col min="3" max="3" width="27.7109375" style="2" customWidth="1"/>
    <col min="4" max="4" width="41.42578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42578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8.85546875" style="2"/>
  </cols>
  <sheetData>
    <row r="1" spans="1:18" s="8" customFormat="1" ht="65.25" customHeight="1">
      <c r="A1" s="4"/>
      <c r="B1" s="131" t="s">
        <v>0</v>
      </c>
      <c r="C1" s="131"/>
      <c r="D1" s="132" t="s">
        <v>44</v>
      </c>
      <c r="E1" s="132"/>
      <c r="F1" s="45">
        <v>41852</v>
      </c>
      <c r="G1" s="44" t="s">
        <v>59</v>
      </c>
      <c r="L1" s="8" t="s">
        <v>31</v>
      </c>
      <c r="M1" s="3">
        <f>+P1-N7</f>
        <v>0</v>
      </c>
      <c r="N1" s="5" t="s">
        <v>1</v>
      </c>
      <c r="O1" s="6"/>
      <c r="P1" s="51">
        <f>SUM(H7:M7)</f>
        <v>1152.24</v>
      </c>
      <c r="Q1" s="3" t="s">
        <v>28</v>
      </c>
      <c r="R1" s="97">
        <f>SUM(R11,R13:R16,R18:R22,R24:R25)</f>
        <v>864.5200000000001</v>
      </c>
    </row>
    <row r="2" spans="1:18" s="8" customFormat="1" ht="57.75" customHeight="1">
      <c r="A2" s="4"/>
      <c r="B2" s="133" t="s">
        <v>2</v>
      </c>
      <c r="C2" s="133"/>
      <c r="D2" s="132" t="s">
        <v>45</v>
      </c>
      <c r="E2" s="132"/>
      <c r="F2" s="9"/>
      <c r="G2" s="9"/>
      <c r="N2" s="10" t="s">
        <v>3</v>
      </c>
      <c r="O2" s="11"/>
      <c r="P2" s="12">
        <v>58.79</v>
      </c>
      <c r="Q2" s="3" t="s">
        <v>27</v>
      </c>
      <c r="R2" s="97">
        <v>43.9</v>
      </c>
    </row>
    <row r="3" spans="1:18" s="8" customFormat="1" ht="35.25" customHeight="1">
      <c r="A3" s="4"/>
      <c r="B3" s="133" t="s">
        <v>26</v>
      </c>
      <c r="C3" s="133"/>
      <c r="D3" s="132" t="s">
        <v>27</v>
      </c>
      <c r="E3" s="132"/>
      <c r="N3" s="10" t="s">
        <v>4</v>
      </c>
      <c r="O3" s="11"/>
      <c r="P3" s="56">
        <f>+O7</f>
        <v>1093.45</v>
      </c>
      <c r="Q3" s="13"/>
      <c r="R3" s="97">
        <f>SUM(R12,R15:R17,R19,R23:R25)</f>
        <v>820.62</v>
      </c>
    </row>
    <row r="4" spans="1:18" s="8" customFormat="1" ht="35.25" customHeight="1" thickBot="1">
      <c r="A4" s="4"/>
      <c r="D4" s="14"/>
      <c r="E4" s="14"/>
      <c r="F4" s="10" t="s">
        <v>21</v>
      </c>
      <c r="G4" s="71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97"/>
    </row>
    <row r="5" spans="1:18" s="8" customFormat="1" ht="43.5" customHeight="1" thickTop="1" thickBot="1">
      <c r="A5" s="4"/>
      <c r="B5" s="19" t="s">
        <v>6</v>
      </c>
      <c r="C5" s="20"/>
      <c r="D5" s="53">
        <v>3</v>
      </c>
      <c r="E5" s="14"/>
      <c r="F5" s="10" t="s">
        <v>7</v>
      </c>
      <c r="G5" s="71">
        <v>1.1100000000000001</v>
      </c>
      <c r="N5" s="136" t="s">
        <v>8</v>
      </c>
      <c r="O5" s="136"/>
      <c r="P5" s="52">
        <f>P1-P2-P3-P4</f>
        <v>0</v>
      </c>
      <c r="Q5" s="13"/>
      <c r="R5" s="97">
        <f>R1-R3-R2</f>
        <v>9.2370555648813024E-14</v>
      </c>
    </row>
    <row r="6" spans="1:18" s="8" customFormat="1" ht="43.5" customHeight="1" thickTop="1" thickBot="1">
      <c r="A6" s="4"/>
      <c r="B6" s="50" t="s">
        <v>46</v>
      </c>
      <c r="C6" s="50"/>
      <c r="D6" s="14"/>
      <c r="E6" s="14"/>
      <c r="F6" s="10" t="s">
        <v>10</v>
      </c>
      <c r="G6" s="90">
        <v>11.11</v>
      </c>
      <c r="Q6" s="13"/>
    </row>
    <row r="7" spans="1:18" s="8" customFormat="1" ht="27" customHeight="1" thickTop="1" thickBot="1">
      <c r="A7" s="156" t="s">
        <v>30</v>
      </c>
      <c r="B7" s="157"/>
      <c r="C7" s="158"/>
      <c r="D7" s="143" t="s">
        <v>11</v>
      </c>
      <c r="E7" s="144"/>
      <c r="F7" s="144"/>
      <c r="G7" s="91">
        <f t="shared" ref="G7:O7" si="0">SUM(G11:G25)</f>
        <v>0</v>
      </c>
      <c r="H7" s="89">
        <f t="shared" si="0"/>
        <v>0</v>
      </c>
      <c r="I7" s="73">
        <f t="shared" si="0"/>
        <v>0</v>
      </c>
      <c r="J7" s="73">
        <f t="shared" si="0"/>
        <v>352.84000000000003</v>
      </c>
      <c r="K7" s="73">
        <f t="shared" si="0"/>
        <v>14</v>
      </c>
      <c r="L7" s="73">
        <f t="shared" si="0"/>
        <v>350.2</v>
      </c>
      <c r="M7" s="74">
        <f t="shared" si="0"/>
        <v>435.2</v>
      </c>
      <c r="N7" s="72">
        <f t="shared" si="0"/>
        <v>1152.24</v>
      </c>
      <c r="O7" s="75">
        <f t="shared" si="0"/>
        <v>1093.45</v>
      </c>
      <c r="P7" s="13">
        <f>+N7-SUM(H7:M7)</f>
        <v>0</v>
      </c>
    </row>
    <row r="8" spans="1:18" ht="36" customHeight="1" thickTop="1" thickBot="1">
      <c r="A8" s="118"/>
      <c r="B8" s="120" t="s">
        <v>12</v>
      </c>
      <c r="C8" s="120" t="s">
        <v>13</v>
      </c>
      <c r="D8" s="145" t="s">
        <v>25</v>
      </c>
      <c r="E8" s="120" t="s">
        <v>33</v>
      </c>
      <c r="F8" s="147" t="s">
        <v>32</v>
      </c>
      <c r="G8" s="148" t="s">
        <v>15</v>
      </c>
      <c r="H8" s="150" t="s">
        <v>16</v>
      </c>
      <c r="I8" s="130" t="s">
        <v>37</v>
      </c>
      <c r="J8" s="129" t="s">
        <v>39</v>
      </c>
      <c r="K8" s="129" t="s">
        <v>38</v>
      </c>
      <c r="L8" s="159" t="s">
        <v>22</v>
      </c>
      <c r="M8" s="160"/>
      <c r="N8" s="116" t="s">
        <v>17</v>
      </c>
      <c r="O8" s="128" t="s">
        <v>18</v>
      </c>
      <c r="P8" s="114" t="s">
        <v>19</v>
      </c>
      <c r="Q8" s="2"/>
      <c r="R8" s="151" t="s">
        <v>40</v>
      </c>
    </row>
    <row r="9" spans="1:18" ht="36" customHeight="1" thickTop="1" thickBot="1">
      <c r="A9" s="118"/>
      <c r="B9" s="120" t="s">
        <v>12</v>
      </c>
      <c r="C9" s="120"/>
      <c r="D9" s="146"/>
      <c r="E9" s="120"/>
      <c r="F9" s="147"/>
      <c r="G9" s="149"/>
      <c r="H9" s="150" t="s">
        <v>37</v>
      </c>
      <c r="I9" s="130" t="s">
        <v>37</v>
      </c>
      <c r="J9" s="130"/>
      <c r="K9" s="130" t="s">
        <v>36</v>
      </c>
      <c r="L9" s="141" t="s">
        <v>23</v>
      </c>
      <c r="M9" s="155" t="s">
        <v>24</v>
      </c>
      <c r="N9" s="116"/>
      <c r="O9" s="128"/>
      <c r="P9" s="114"/>
      <c r="Q9" s="2"/>
      <c r="R9" s="152"/>
    </row>
    <row r="10" spans="1:18" ht="37.5" customHeight="1" thickTop="1" thickBot="1">
      <c r="A10" s="118"/>
      <c r="B10" s="120"/>
      <c r="C10" s="120"/>
      <c r="D10" s="146"/>
      <c r="E10" s="120"/>
      <c r="F10" s="147"/>
      <c r="G10" s="88" t="s">
        <v>20</v>
      </c>
      <c r="H10" s="150"/>
      <c r="I10" s="130"/>
      <c r="J10" s="130"/>
      <c r="K10" s="130"/>
      <c r="L10" s="154"/>
      <c r="M10" s="135"/>
      <c r="N10" s="116"/>
      <c r="O10" s="128"/>
      <c r="P10" s="114"/>
      <c r="Q10" s="2"/>
      <c r="R10" s="153"/>
    </row>
    <row r="11" spans="1:18" ht="30" customHeight="1" thickTop="1">
      <c r="A11" s="26">
        <v>1</v>
      </c>
      <c r="B11" s="43">
        <v>41852</v>
      </c>
      <c r="C11" s="28" t="s">
        <v>49</v>
      </c>
      <c r="D11" s="29" t="s">
        <v>55</v>
      </c>
      <c r="E11" s="29"/>
      <c r="F11" s="30" t="s">
        <v>47</v>
      </c>
      <c r="G11" s="87"/>
      <c r="H11" s="32">
        <f>IF($D$3="si",($G$5/$G$6*G11),IF($D$3="no",G11*$G$4,0))</f>
        <v>0</v>
      </c>
      <c r="I11" s="33"/>
      <c r="J11" s="34"/>
      <c r="K11" s="62"/>
      <c r="L11" s="62"/>
      <c r="M11" s="36">
        <v>20.72</v>
      </c>
      <c r="N11" s="37">
        <f>SUM(H11:M11)</f>
        <v>20.72</v>
      </c>
      <c r="O11" s="38"/>
      <c r="P11" s="39"/>
      <c r="Q11" s="2"/>
      <c r="R11" s="66">
        <v>15.97</v>
      </c>
    </row>
    <row r="12" spans="1:18" ht="30" customHeight="1">
      <c r="A12" s="40">
        <v>2</v>
      </c>
      <c r="B12" s="43">
        <v>41852</v>
      </c>
      <c r="C12" s="28" t="s">
        <v>49</v>
      </c>
      <c r="D12" s="29" t="s">
        <v>60</v>
      </c>
      <c r="E12" s="29"/>
      <c r="F12" s="30" t="s">
        <v>47</v>
      </c>
      <c r="G12" s="31"/>
      <c r="H12" s="32">
        <f>IF($D$3="si",($G$5/$G$6*G12),IF($D$3="no",G12*$G$4,0))</f>
        <v>0</v>
      </c>
      <c r="I12" s="33"/>
      <c r="J12" s="34"/>
      <c r="K12" s="62"/>
      <c r="L12" s="35"/>
      <c r="M12" s="36"/>
      <c r="N12" s="37">
        <f>SUM(H12:M12)</f>
        <v>0</v>
      </c>
      <c r="O12" s="41">
        <v>120</v>
      </c>
      <c r="P12" s="39"/>
      <c r="Q12" s="2"/>
      <c r="R12" s="66">
        <v>89.28</v>
      </c>
    </row>
    <row r="13" spans="1:18" ht="30" customHeight="1">
      <c r="A13" s="40">
        <v>3</v>
      </c>
      <c r="B13" s="27">
        <v>41852</v>
      </c>
      <c r="C13" s="28" t="s">
        <v>49</v>
      </c>
      <c r="D13" s="29" t="s">
        <v>56</v>
      </c>
      <c r="E13" s="29"/>
      <c r="F13" s="30" t="s">
        <v>47</v>
      </c>
      <c r="G13" s="31"/>
      <c r="H13" s="32">
        <f t="shared" ref="H13:H25" si="1">IF($D$3="si",($G$5/$G$6*G13),IF($D$3="no",G13*$G$4,0))</f>
        <v>0</v>
      </c>
      <c r="I13" s="33"/>
      <c r="J13" s="34"/>
      <c r="K13" s="62"/>
      <c r="L13" s="35"/>
      <c r="M13" s="36">
        <v>10.61</v>
      </c>
      <c r="N13" s="37">
        <f t="shared" ref="N13:N16" si="2">SUM(H13:M13)</f>
        <v>10.61</v>
      </c>
      <c r="O13" s="41"/>
      <c r="P13" s="39"/>
      <c r="Q13" s="2"/>
      <c r="R13" s="67">
        <v>8.42</v>
      </c>
    </row>
    <row r="14" spans="1:18" ht="30" customHeight="1">
      <c r="A14" s="40">
        <v>4</v>
      </c>
      <c r="B14" s="27">
        <v>41852</v>
      </c>
      <c r="C14" s="28" t="s">
        <v>49</v>
      </c>
      <c r="D14" s="29" t="s">
        <v>56</v>
      </c>
      <c r="E14" s="29"/>
      <c r="F14" s="30" t="s">
        <v>47</v>
      </c>
      <c r="G14" s="31"/>
      <c r="H14" s="32">
        <f t="shared" si="1"/>
        <v>0</v>
      </c>
      <c r="I14" s="33"/>
      <c r="J14" s="34"/>
      <c r="K14" s="62"/>
      <c r="L14" s="35"/>
      <c r="M14" s="36">
        <v>12.18</v>
      </c>
      <c r="N14" s="37">
        <f t="shared" si="2"/>
        <v>12.18</v>
      </c>
      <c r="O14" s="41"/>
      <c r="P14" s="39"/>
      <c r="Q14" s="2"/>
      <c r="R14" s="68">
        <v>9.59</v>
      </c>
    </row>
    <row r="15" spans="1:18" ht="30" customHeight="1">
      <c r="A15" s="40">
        <v>5</v>
      </c>
      <c r="B15" s="27">
        <v>41851</v>
      </c>
      <c r="C15" s="28" t="s">
        <v>49</v>
      </c>
      <c r="D15" s="29" t="s">
        <v>56</v>
      </c>
      <c r="E15" s="29"/>
      <c r="F15" s="30" t="s">
        <v>47</v>
      </c>
      <c r="G15" s="31"/>
      <c r="H15" s="32">
        <f t="shared" si="1"/>
        <v>0</v>
      </c>
      <c r="I15" s="33"/>
      <c r="J15" s="34"/>
      <c r="K15" s="62"/>
      <c r="L15" s="35"/>
      <c r="M15" s="36">
        <v>113.23</v>
      </c>
      <c r="N15" s="37">
        <f t="shared" si="2"/>
        <v>113.23</v>
      </c>
      <c r="O15" s="41">
        <v>113.23</v>
      </c>
      <c r="P15" s="39"/>
      <c r="Q15" s="2"/>
      <c r="R15" s="69">
        <v>84.24</v>
      </c>
    </row>
    <row r="16" spans="1:18" ht="30" customHeight="1">
      <c r="A16" s="40">
        <v>6</v>
      </c>
      <c r="B16" s="27">
        <v>41851</v>
      </c>
      <c r="C16" s="28" t="s">
        <v>49</v>
      </c>
      <c r="D16" s="29" t="s">
        <v>48</v>
      </c>
      <c r="E16" s="29"/>
      <c r="F16" s="30" t="s">
        <v>47</v>
      </c>
      <c r="G16" s="31"/>
      <c r="H16" s="32">
        <f t="shared" si="1"/>
        <v>0</v>
      </c>
      <c r="I16" s="33"/>
      <c r="J16" s="34"/>
      <c r="K16" s="62"/>
      <c r="L16" s="35"/>
      <c r="M16" s="36">
        <v>268.52999999999997</v>
      </c>
      <c r="N16" s="37">
        <f t="shared" si="2"/>
        <v>268.52999999999997</v>
      </c>
      <c r="O16" s="41">
        <v>263.52999999999997</v>
      </c>
      <c r="P16" s="39"/>
      <c r="Q16" s="2"/>
      <c r="R16" s="68">
        <v>202.76</v>
      </c>
    </row>
    <row r="17" spans="1:18" ht="30" customHeight="1">
      <c r="A17" s="40">
        <v>7</v>
      </c>
      <c r="B17" s="27">
        <v>41850</v>
      </c>
      <c r="C17" s="28" t="s">
        <v>49</v>
      </c>
      <c r="D17" s="29" t="s">
        <v>60</v>
      </c>
      <c r="E17" s="29"/>
      <c r="F17" s="30" t="s">
        <v>47</v>
      </c>
      <c r="G17" s="31"/>
      <c r="H17" s="32"/>
      <c r="I17" s="33"/>
      <c r="J17" s="34"/>
      <c r="K17" s="62"/>
      <c r="L17" s="35"/>
      <c r="M17" s="36"/>
      <c r="N17" s="37">
        <f t="shared" ref="N17:N25" si="3">SUM(H17:M17)</f>
        <v>0</v>
      </c>
      <c r="O17" s="41">
        <v>260</v>
      </c>
      <c r="P17" s="39"/>
      <c r="Q17" s="2"/>
      <c r="R17" s="68">
        <v>193.94</v>
      </c>
    </row>
    <row r="18" spans="1:18" ht="30" customHeight="1">
      <c r="A18" s="40">
        <v>8</v>
      </c>
      <c r="B18" s="27">
        <v>41850</v>
      </c>
      <c r="C18" s="28" t="s">
        <v>49</v>
      </c>
      <c r="D18" s="29" t="s">
        <v>61</v>
      </c>
      <c r="E18" s="29"/>
      <c r="F18" s="30" t="s">
        <v>47</v>
      </c>
      <c r="G18" s="31"/>
      <c r="H18" s="32"/>
      <c r="I18" s="33"/>
      <c r="J18" s="34">
        <v>180.84</v>
      </c>
      <c r="K18" s="62"/>
      <c r="L18" s="35"/>
      <c r="M18" s="36"/>
      <c r="N18" s="37">
        <f t="shared" si="3"/>
        <v>180.84</v>
      </c>
      <c r="O18" s="41"/>
      <c r="P18" s="39"/>
      <c r="Q18" s="2"/>
      <c r="R18" s="68">
        <v>135.46</v>
      </c>
    </row>
    <row r="19" spans="1:18" ht="30" customHeight="1">
      <c r="A19" s="40">
        <v>9</v>
      </c>
      <c r="B19" s="27">
        <v>41850</v>
      </c>
      <c r="C19" s="28" t="s">
        <v>49</v>
      </c>
      <c r="D19" s="29" t="s">
        <v>56</v>
      </c>
      <c r="E19" s="29"/>
      <c r="F19" s="30" t="s">
        <v>47</v>
      </c>
      <c r="G19" s="31"/>
      <c r="H19" s="32"/>
      <c r="I19" s="33"/>
      <c r="J19" s="34"/>
      <c r="K19" s="62"/>
      <c r="L19" s="35"/>
      <c r="M19" s="36">
        <v>9.93</v>
      </c>
      <c r="N19" s="37">
        <f t="shared" si="3"/>
        <v>9.93</v>
      </c>
      <c r="O19" s="41">
        <v>9.93</v>
      </c>
      <c r="P19" s="39"/>
      <c r="Q19" s="2"/>
      <c r="R19" s="68">
        <v>7.41</v>
      </c>
    </row>
    <row r="20" spans="1:18" ht="30" customHeight="1">
      <c r="A20" s="40">
        <v>10</v>
      </c>
      <c r="B20" s="27">
        <v>41850</v>
      </c>
      <c r="C20" s="28" t="s">
        <v>49</v>
      </c>
      <c r="D20" s="29" t="s">
        <v>61</v>
      </c>
      <c r="E20" s="29"/>
      <c r="F20" s="30" t="s">
        <v>47</v>
      </c>
      <c r="G20" s="31"/>
      <c r="H20" s="32"/>
      <c r="I20" s="33"/>
      <c r="J20" s="34">
        <v>12</v>
      </c>
      <c r="K20" s="62"/>
      <c r="L20" s="35"/>
      <c r="M20" s="36"/>
      <c r="N20" s="37">
        <f t="shared" si="3"/>
        <v>12</v>
      </c>
      <c r="O20" s="41"/>
      <c r="P20" s="39"/>
      <c r="Q20" s="2"/>
      <c r="R20" s="68">
        <v>9.44</v>
      </c>
    </row>
    <row r="21" spans="1:18" ht="30" customHeight="1">
      <c r="A21" s="40">
        <v>11</v>
      </c>
      <c r="B21" s="27">
        <v>41851</v>
      </c>
      <c r="C21" s="28" t="s">
        <v>49</v>
      </c>
      <c r="D21" s="29" t="s">
        <v>61</v>
      </c>
      <c r="E21" s="29"/>
      <c r="F21" s="30" t="s">
        <v>47</v>
      </c>
      <c r="G21" s="31"/>
      <c r="H21" s="32"/>
      <c r="I21" s="33"/>
      <c r="J21" s="34">
        <v>15</v>
      </c>
      <c r="K21" s="62"/>
      <c r="L21" s="35"/>
      <c r="M21" s="36"/>
      <c r="N21" s="37">
        <f t="shared" si="3"/>
        <v>15</v>
      </c>
      <c r="O21" s="41"/>
      <c r="P21" s="39"/>
      <c r="Q21" s="2"/>
      <c r="R21" s="68">
        <v>11.69</v>
      </c>
    </row>
    <row r="22" spans="1:18" ht="30" customHeight="1">
      <c r="A22" s="40">
        <v>12</v>
      </c>
      <c r="B22" s="27">
        <v>41852</v>
      </c>
      <c r="C22" s="28" t="s">
        <v>49</v>
      </c>
      <c r="D22" s="29" t="s">
        <v>61</v>
      </c>
      <c r="E22" s="29"/>
      <c r="F22" s="30" t="s">
        <v>47</v>
      </c>
      <c r="G22" s="31"/>
      <c r="H22" s="32"/>
      <c r="I22" s="33"/>
      <c r="J22" s="34">
        <v>145</v>
      </c>
      <c r="K22" s="62"/>
      <c r="L22" s="35"/>
      <c r="M22" s="36"/>
      <c r="N22" s="37">
        <f t="shared" si="3"/>
        <v>145</v>
      </c>
      <c r="O22" s="41"/>
      <c r="P22" s="39"/>
      <c r="Q22" s="2"/>
      <c r="R22" s="68">
        <v>108.57</v>
      </c>
    </row>
    <row r="23" spans="1:18" ht="30" customHeight="1">
      <c r="A23" s="40">
        <v>13</v>
      </c>
      <c r="B23" s="99">
        <v>41855</v>
      </c>
      <c r="C23" s="100"/>
      <c r="D23" s="101" t="s">
        <v>63</v>
      </c>
      <c r="E23" s="101"/>
      <c r="F23" s="102" t="s">
        <v>47</v>
      </c>
      <c r="G23" s="103"/>
      <c r="H23" s="104"/>
      <c r="I23" s="105"/>
      <c r="J23" s="106"/>
      <c r="K23" s="107"/>
      <c r="L23" s="108"/>
      <c r="M23" s="109"/>
      <c r="N23" s="37">
        <f t="shared" si="3"/>
        <v>0</v>
      </c>
      <c r="O23" s="110">
        <v>-37.44</v>
      </c>
      <c r="P23" s="111"/>
      <c r="Q23" s="112"/>
      <c r="R23" s="113">
        <v>-27.98</v>
      </c>
    </row>
    <row r="24" spans="1:18" ht="30" customHeight="1">
      <c r="A24" s="40">
        <v>14</v>
      </c>
      <c r="B24" s="27">
        <v>41852</v>
      </c>
      <c r="C24" s="28" t="s">
        <v>49</v>
      </c>
      <c r="D24" s="29" t="s">
        <v>64</v>
      </c>
      <c r="E24" s="29"/>
      <c r="F24" s="30" t="s">
        <v>47</v>
      </c>
      <c r="G24" s="31"/>
      <c r="H24" s="32">
        <f t="shared" si="1"/>
        <v>0</v>
      </c>
      <c r="I24" s="33"/>
      <c r="J24" s="34"/>
      <c r="K24" s="62"/>
      <c r="L24" s="35">
        <v>350.2</v>
      </c>
      <c r="M24" s="36"/>
      <c r="N24" s="37">
        <f t="shared" si="3"/>
        <v>350.2</v>
      </c>
      <c r="O24" s="41">
        <v>350.2</v>
      </c>
      <c r="P24" s="39" t="str">
        <f t="shared" ref="P24:P25" si="4">IF(F24="Milano","X","")</f>
        <v/>
      </c>
      <c r="Q24" s="2"/>
      <c r="R24" s="68">
        <v>260.55</v>
      </c>
    </row>
    <row r="25" spans="1:18" ht="30" customHeight="1">
      <c r="A25" s="40">
        <v>15</v>
      </c>
      <c r="B25" s="27">
        <v>41849</v>
      </c>
      <c r="C25" s="28" t="s">
        <v>49</v>
      </c>
      <c r="D25" s="29" t="s">
        <v>65</v>
      </c>
      <c r="E25" s="29"/>
      <c r="F25" s="30" t="s">
        <v>47</v>
      </c>
      <c r="G25" s="31"/>
      <c r="H25" s="32">
        <f t="shared" si="1"/>
        <v>0</v>
      </c>
      <c r="I25" s="33"/>
      <c r="J25" s="34"/>
      <c r="K25" s="62">
        <v>14</v>
      </c>
      <c r="L25" s="35"/>
      <c r="M25" s="36"/>
      <c r="N25" s="37">
        <f t="shared" si="3"/>
        <v>14</v>
      </c>
      <c r="O25" s="41">
        <v>14</v>
      </c>
      <c r="P25" s="39" t="str">
        <f t="shared" si="4"/>
        <v/>
      </c>
      <c r="Q25" s="2"/>
      <c r="R25" s="68">
        <v>10.42</v>
      </c>
    </row>
    <row r="26" spans="1:18">
      <c r="A26" s="54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</row>
    <row r="27" spans="1:18">
      <c r="A27" s="76"/>
      <c r="B27" s="77"/>
      <c r="C27" s="78"/>
      <c r="D27" s="79"/>
      <c r="E27" s="79"/>
      <c r="F27" s="80"/>
      <c r="G27" s="81"/>
      <c r="H27" s="82"/>
      <c r="I27" s="83"/>
      <c r="J27" s="83"/>
      <c r="K27" s="83"/>
      <c r="L27" s="83"/>
      <c r="M27" s="83"/>
      <c r="N27" s="84"/>
      <c r="O27" s="85"/>
      <c r="P27" s="86"/>
    </row>
    <row r="28" spans="1:18">
      <c r="A28" s="54"/>
      <c r="B28" s="70" t="s">
        <v>41</v>
      </c>
      <c r="C28" s="70"/>
      <c r="D28" s="70"/>
      <c r="E28" s="55"/>
      <c r="F28" s="55"/>
      <c r="G28" s="70" t="s">
        <v>43</v>
      </c>
      <c r="H28" s="70"/>
      <c r="I28" s="70"/>
      <c r="J28" s="55"/>
      <c r="K28" s="55"/>
      <c r="L28" s="70" t="s">
        <v>42</v>
      </c>
      <c r="M28" s="70"/>
      <c r="N28" s="70"/>
      <c r="O28" s="55"/>
      <c r="P28" s="86"/>
    </row>
    <row r="29" spans="1:18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86"/>
    </row>
    <row r="30" spans="1:18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</row>
  </sheetData>
  <mergeCells count="27"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</mergeCells>
  <conditionalFormatting sqref="M1">
    <cfRule type="cellIs" dxfId="0" priority="1" operator="notEqual">
      <formula>0</formula>
    </cfRule>
  </conditionalFormatting>
  <dataValidations count="12">
    <dataValidation type="textLength" operator="greaterThan" allowBlank="1" sqref="C27">
      <formula1>1</formula1>
      <formula2>0</formula2>
    </dataValidation>
    <dataValidation type="date" operator="greaterThanOrEqual" showErrorMessage="1" errorTitle="Data" error="Inserire una data superiore al 1/11/2000" sqref="B27 B11:B12">
      <formula1>36831</formula1>
      <formula2>0</formula2>
    </dataValidation>
    <dataValidation type="textLength" operator="greaterThan" sqref="F27">
      <formula1>1</formula1>
      <formula2>0</formula2>
    </dataValidation>
    <dataValidation type="textLength" operator="greaterThan" allowBlank="1" showErrorMessage="1" sqref="D27:E27">
      <formula1>1</formula1>
      <formula2>0</formula2>
    </dataValidation>
    <dataValidation type="whole" operator="greaterThanOrEqual" allowBlank="1" showErrorMessage="1" errorTitle="Valore" error="Inserire un numero maggiore o uguale a 0 (zero)!" sqref="N27 N11:N25">
      <formula1>0</formula1>
      <formula2>0</formula2>
    </dataValidation>
    <dataValidation type="decimal" operator="greaterThanOrEqual" allowBlank="1" showErrorMessage="1" errorTitle="Valore" error="Inserire un numero maggiore o uguale a 0 (zero)!" sqref="H27:M27 H11:I11 J11:M12 I24:I25 M25 J13:L25 H12:H25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0" firstPageNumber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Nota Spese EUR</vt:lpstr>
      <vt:lpstr>Nota Spese USD</vt:lpstr>
      <vt:lpstr>'Nota Spese EUR'!Print_Area</vt:lpstr>
      <vt:lpstr>'Nota Spese USD'!Print_Area</vt:lpstr>
      <vt:lpstr>'Nota Spese EUR'!Print_Titles</vt:lpstr>
      <vt:lpstr>'Nota Spese USD'!Print_Titles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2014-10-16T17:29:34Z</cp:lastPrinted>
  <dcterms:created xsi:type="dcterms:W3CDTF">2007-03-06T14:42:56Z</dcterms:created>
  <dcterms:modified xsi:type="dcterms:W3CDTF">2014-10-28T11:14:49Z</dcterms:modified>
</cp:coreProperties>
</file>