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0" windowWidth="15480" windowHeight="7950" tabRatio="433" activeTab="2"/>
  </bookViews>
  <sheets>
    <sheet name="Nota Spese Italia" sheetId="1" r:id="rId1"/>
    <sheet name="Nota Spese CLP" sheetId="3" r:id="rId2"/>
    <sheet name="Nota Spese COP" sheetId="2" r:id="rId3"/>
  </sheets>
  <definedNames>
    <definedName name="_xlnm.Print_Area" localSheetId="1">'Nota Spese CLP'!$A$1:$R$22</definedName>
    <definedName name="_xlnm.Print_Area" localSheetId="2">'Nota Spese COP'!$A$1:$R$29</definedName>
    <definedName name="_xlnm.Print_Area" localSheetId="0">'Nota Spese Italia'!$A$1:$S$26</definedName>
    <definedName name="_xlnm.Print_Titles" localSheetId="1">'Nota Spese CLP'!$1:$10</definedName>
    <definedName name="_xlnm.Print_Titles" localSheetId="2">'Nota Spese COP'!$1:$10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R5" i="2"/>
  <c r="R3"/>
  <c r="R1"/>
  <c r="N24"/>
  <c r="R3" i="3" l="1"/>
  <c r="R1"/>
  <c r="N18" i="2" l="1"/>
  <c r="N19"/>
  <c r="N20"/>
  <c r="N21"/>
  <c r="N22"/>
  <c r="N23"/>
  <c r="N25"/>
  <c r="M7"/>
  <c r="N16" i="3"/>
  <c r="N17"/>
  <c r="N18"/>
  <c r="M7"/>
  <c r="N19" i="1"/>
  <c r="H19"/>
  <c r="H18"/>
  <c r="N18" s="1"/>
  <c r="N17"/>
  <c r="H17"/>
  <c r="H16"/>
  <c r="N16" s="1"/>
  <c r="N15"/>
  <c r="H15"/>
  <c r="H14"/>
  <c r="N14" s="1"/>
  <c r="N13"/>
  <c r="H13"/>
  <c r="H12"/>
  <c r="N12" s="1"/>
  <c r="N11"/>
  <c r="H11"/>
  <c r="H16" i="3" l="1"/>
  <c r="P15"/>
  <c r="N15"/>
  <c r="P14"/>
  <c r="N14"/>
  <c r="P13"/>
  <c r="N13"/>
  <c r="N12"/>
  <c r="N11"/>
  <c r="O7"/>
  <c r="P3" s="1"/>
  <c r="L7"/>
  <c r="K7"/>
  <c r="J7"/>
  <c r="I7"/>
  <c r="H7"/>
  <c r="G7"/>
  <c r="N17" i="2"/>
  <c r="N16"/>
  <c r="H15"/>
  <c r="N15" s="1"/>
  <c r="N7" s="1"/>
  <c r="P14"/>
  <c r="N14"/>
  <c r="P13"/>
  <c r="N13"/>
  <c r="P12"/>
  <c r="N12"/>
  <c r="H20" i="1"/>
  <c r="R5" i="3" l="1"/>
  <c r="N7"/>
  <c r="P7" s="1"/>
  <c r="P1"/>
  <c r="P5" s="1"/>
  <c r="M1" l="1"/>
  <c r="N11" i="2" l="1"/>
  <c r="N20" i="1"/>
  <c r="O7" i="2" l="1"/>
  <c r="P3" s="1"/>
  <c r="L7"/>
  <c r="K7"/>
  <c r="J7"/>
  <c r="I7"/>
  <c r="H7"/>
  <c r="G7"/>
  <c r="P7" l="1"/>
  <c r="P1"/>
  <c r="M1" l="1"/>
  <c r="P5"/>
  <c r="O7" i="1" l="1"/>
  <c r="P3" s="1"/>
  <c r="M7"/>
  <c r="L7"/>
  <c r="K7"/>
  <c r="J7"/>
  <c r="I7"/>
  <c r="H7" l="1"/>
  <c r="P1" s="1"/>
  <c r="P5" s="1"/>
  <c r="N7"/>
  <c r="P7" s="1"/>
  <c r="M1" l="1"/>
  <c r="G7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<sst xmlns="http://schemas.openxmlformats.org/spreadsheetml/2006/main" count="253" uniqueCount="79">
  <si>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</si>
  <si>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</si>
  <si>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</si>
  <si>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</si>
  <si>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</si>
  <si>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</si>
  <si>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</si>
  <si>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>TOTALE DOVUTO</t>
  </si>
  <si>
    <t>(importi in Euro € )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</si>
  <si>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</si>
  <si>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</si>
  <si>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</si>
  <si>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</si>
  <si>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</si>
  <si>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</si>
  <si>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</si>
  <si>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</si>
  <si>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</si>
  <si>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</si>
  <si>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</si>
  <si>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</si>
  <si>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</si>
  <si>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</si>
  <si>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</si>
  <si>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</si>
  <si>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</si>
  <si>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</si>
  <si>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</si>
  <si>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</si>
  <si>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</si>
  <si>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</si>
  <si>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</si>
  <si>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</si>
  <si>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</si>
  <si>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</si>
  <si>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</si>
  <si>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</si>
  <si>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Walter Furlan</t>
  </si>
  <si>
    <t>Ford Fiesta 1.4 97CV</t>
  </si>
  <si>
    <t>N/A</t>
  </si>
  <si>
    <t>Daniele Milan</t>
  </si>
  <si>
    <t>Pranzo</t>
  </si>
  <si>
    <t>Bar</t>
  </si>
  <si>
    <t xml:space="preserve">Costo carburante - </t>
  </si>
  <si>
    <t>Consumo autovettura -</t>
  </si>
  <si>
    <t>SPESE ESTERO</t>
  </si>
  <si>
    <t>Paese</t>
  </si>
  <si>
    <t>Valuta</t>
  </si>
  <si>
    <t>SPESE VITTO / ALLOGGIO</t>
  </si>
  <si>
    <t>Controvalore € Carta Credito</t>
  </si>
  <si>
    <t>Prelievo contanti</t>
  </si>
  <si>
    <t>Costo Carburante</t>
  </si>
  <si>
    <t>Parcheggio</t>
  </si>
  <si>
    <t>07_01</t>
  </si>
  <si>
    <t>07_02</t>
  </si>
  <si>
    <t>Demo Cile/Colombia</t>
  </si>
  <si>
    <t>Benzina viaggio linate</t>
  </si>
  <si>
    <t>Rinnovo SCICO</t>
  </si>
  <si>
    <t>Lavanderia</t>
  </si>
  <si>
    <t>Parigi</t>
  </si>
  <si>
    <t>Milano</t>
  </si>
  <si>
    <t>Cena</t>
  </si>
  <si>
    <t>COP</t>
  </si>
  <si>
    <t>Colombia</t>
  </si>
  <si>
    <t>Taxi</t>
  </si>
  <si>
    <t>Lavanderia (per controllo bagaglio al rientro)</t>
  </si>
  <si>
    <t>Restituzione contanti</t>
  </si>
  <si>
    <t>CLP</t>
  </si>
  <si>
    <t>Roma</t>
  </si>
  <si>
    <t>parigi</t>
  </si>
  <si>
    <t>Cile</t>
  </si>
  <si>
    <t>Prelievo contatni</t>
  </si>
  <si>
    <t>07_03</t>
  </si>
  <si>
    <t xml:space="preserve">Extra Hotel </t>
  </si>
  <si>
    <t>Extra Hotel</t>
  </si>
  <si>
    <r>
      <t xml:space="preserve">Colazione </t>
    </r>
    <r>
      <rPr>
        <b/>
        <sz val="14"/>
        <color rgb="FFFF0000"/>
        <rFont val="Gulim"/>
        <family val="2"/>
      </rPr>
      <t>(manca giustificativo)</t>
    </r>
  </si>
  <si>
    <t xml:space="preserve">spese personali </t>
  </si>
  <si>
    <t>(importi in Valuta CLP)</t>
  </si>
  <si>
    <t>(importi in Valuta COP)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</si>
</sst>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3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rgb="FFFF0000"/>
      <name val="Gulim"/>
      <family val="2"/>
    </font>
    <font>
      <b/>
      <i/>
      <sz val="20"/>
      <color indexed="1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/>
      <top style="medium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thick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ck">
        <color indexed="8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169" fontId="1" fillId="6" borderId="12" xfId="0" applyNumberFormat="1" applyFont="1" applyFill="1" applyBorder="1" applyAlignment="1" applyProtection="1">
      <alignment horizontal="center" vertical="center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</xf>
    <xf numFmtId="171" fontId="1" fillId="0" borderId="16" xfId="0" applyNumberFormat="1" applyFont="1" applyBorder="1" applyAlignment="1" applyProtection="1">
      <alignment horizontal="right" vertical="center"/>
      <protection locked="0"/>
    </xf>
    <xf numFmtId="171" fontId="1" fillId="0" borderId="13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64" fontId="1" fillId="3" borderId="20" xfId="1" applyFont="1" applyFill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vertical="center"/>
    </xf>
    <xf numFmtId="169" fontId="1" fillId="6" borderId="22" xfId="0" applyNumberFormat="1" applyFont="1" applyFill="1" applyBorder="1" applyAlignment="1" applyProtection="1">
      <alignment horizontal="center" vertical="center"/>
    </xf>
    <xf numFmtId="4" fontId="1" fillId="4" borderId="20" xfId="0" applyNumberFormat="1" applyFont="1" applyFill="1" applyBorder="1" applyAlignment="1" applyProtection="1">
      <alignment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170" fontId="1" fillId="0" borderId="17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171" fontId="1" fillId="0" borderId="39" xfId="0" applyNumberFormat="1" applyFont="1" applyBorder="1" applyAlignment="1" applyProtection="1">
      <alignment horizontal="right"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171" fontId="1" fillId="0" borderId="16" xfId="0" applyNumberFormat="1" applyFont="1" applyBorder="1" applyAlignment="1" applyProtection="1">
      <alignment horizontal="right" vertical="center"/>
    </xf>
    <xf numFmtId="0" fontId="1" fillId="9" borderId="41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4" fontId="1" fillId="9" borderId="0" xfId="0" applyNumberFormat="1" applyFont="1" applyFill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172" fontId="2" fillId="0" borderId="0" xfId="0" applyNumberFormat="1" applyFont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172" fontId="11" fillId="0" borderId="0" xfId="0" applyNumberFormat="1" applyFont="1" applyAlignment="1" applyProtection="1">
      <alignment vertical="center"/>
    </xf>
    <xf numFmtId="0" fontId="12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5" xfId="0" applyNumberFormat="1" applyFont="1" applyFill="1" applyBorder="1" applyAlignment="1" applyProtection="1">
      <alignment horizontal="center" vertical="center"/>
    </xf>
    <xf numFmtId="4" fontId="1" fillId="2" borderId="46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24" xfId="0" applyNumberFormat="1" applyFont="1" applyFill="1" applyBorder="1" applyAlignment="1" applyProtection="1">
      <alignment horizontal="right" vertical="center"/>
    </xf>
    <xf numFmtId="0" fontId="1" fillId="2" borderId="55" xfId="0" applyFont="1" applyFill="1" applyBorder="1" applyAlignment="1" applyProtection="1">
      <alignment horizontal="center" vertical="center" wrapText="1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0" fontId="2" fillId="0" borderId="40" xfId="0" applyFont="1" applyBorder="1" applyAlignment="1" applyProtection="1">
      <alignment horizontal="right" vertical="center" wrapText="1"/>
    </xf>
    <xf numFmtId="40" fontId="2" fillId="0" borderId="40" xfId="0" applyNumberFormat="1" applyFont="1" applyBorder="1" applyAlignment="1" applyProtection="1">
      <alignment vertical="center"/>
    </xf>
    <xf numFmtId="0" fontId="2" fillId="0" borderId="40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0" fontId="1" fillId="8" borderId="42" xfId="0" applyNumberFormat="1" applyFont="1" applyFill="1" applyBorder="1" applyAlignment="1" applyProtection="1">
      <alignment horizontal="center" vertical="center"/>
    </xf>
    <xf numFmtId="0" fontId="1" fillId="8" borderId="43" xfId="0" applyNumberFormat="1" applyFont="1" applyFill="1" applyBorder="1" applyAlignment="1" applyProtection="1">
      <alignment vertical="center"/>
    </xf>
    <xf numFmtId="0" fontId="1" fillId="8" borderId="44" xfId="0" applyNumberFormat="1" applyFont="1" applyFill="1" applyBorder="1" applyAlignment="1" applyProtection="1">
      <alignment vertical="center"/>
    </xf>
    <xf numFmtId="38" fontId="1" fillId="2" borderId="60" xfId="0" applyNumberFormat="1" applyFont="1" applyFill="1" applyBorder="1" applyAlignment="1" applyProtection="1">
      <alignment horizontal="center" vertical="center"/>
    </xf>
    <xf numFmtId="168" fontId="1" fillId="2" borderId="61" xfId="0" applyNumberFormat="1" applyFont="1" applyFill="1" applyBorder="1" applyAlignment="1" applyProtection="1">
      <alignment horizontal="right" vertical="center"/>
    </xf>
    <xf numFmtId="168" fontId="1" fillId="2" borderId="62" xfId="0" applyNumberFormat="1" applyFont="1" applyFill="1" applyBorder="1" applyAlignment="1" applyProtection="1">
      <alignment horizontal="right" vertical="center"/>
    </xf>
    <xf numFmtId="168" fontId="1" fillId="2" borderId="63" xfId="0" applyNumberFormat="1" applyFont="1" applyFill="1" applyBorder="1" applyAlignment="1" applyProtection="1">
      <alignment horizontal="right" vertical="center"/>
    </xf>
    <xf numFmtId="168" fontId="1" fillId="2" borderId="64" xfId="0" applyNumberFormat="1" applyFont="1" applyFill="1" applyBorder="1" applyAlignment="1" applyProtection="1">
      <alignment horizontal="right" vertical="center"/>
    </xf>
    <xf numFmtId="0" fontId="2" fillId="7" borderId="63" xfId="0" applyFont="1" applyFill="1" applyBorder="1" applyAlignment="1" applyProtection="1">
      <alignment horizontal="center" vertical="center"/>
    </xf>
    <xf numFmtId="0" fontId="2" fillId="7" borderId="79" xfId="0" applyFont="1" applyFill="1" applyBorder="1" applyAlignment="1" applyProtection="1">
      <alignment horizontal="center" vertical="center"/>
    </xf>
    <xf numFmtId="0" fontId="1" fillId="2" borderId="82" xfId="0" applyFont="1" applyFill="1" applyBorder="1" applyAlignment="1" applyProtection="1">
      <alignment horizontal="center" vertical="center" wrapText="1"/>
    </xf>
    <xf numFmtId="171" fontId="1" fillId="0" borderId="89" xfId="0" applyNumberFormat="1" applyFont="1" applyBorder="1" applyAlignment="1" applyProtection="1">
      <alignment horizontal="right" vertical="center"/>
    </xf>
    <xf numFmtId="171" fontId="1" fillId="0" borderId="90" xfId="0" applyNumberFormat="1" applyFont="1" applyBorder="1" applyAlignment="1" applyProtection="1">
      <alignment horizontal="right" vertical="center"/>
    </xf>
    <xf numFmtId="0" fontId="2" fillId="5" borderId="26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84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72" xfId="0" applyFont="1" applyFill="1" applyBorder="1" applyAlignment="1" applyProtection="1">
      <alignment horizontal="center" vertical="center" wrapText="1"/>
    </xf>
    <xf numFmtId="0" fontId="2" fillId="7" borderId="58" xfId="0" applyFont="1" applyFill="1" applyBorder="1" applyAlignment="1" applyProtection="1">
      <alignment horizontal="center" vertical="center"/>
    </xf>
    <xf numFmtId="0" fontId="2" fillId="7" borderId="59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85" xfId="0" applyFont="1" applyFill="1" applyBorder="1" applyAlignment="1" applyProtection="1">
      <alignment horizontal="center" vertical="center" wrapText="1"/>
    </xf>
    <xf numFmtId="0" fontId="2" fillId="0" borderId="75" xfId="0" applyFont="1" applyBorder="1" applyAlignment="1" applyProtection="1">
      <alignment horizontal="center" vertical="center" textRotation="180"/>
    </xf>
    <xf numFmtId="0" fontId="2" fillId="0" borderId="77" xfId="0" applyFont="1" applyBorder="1" applyAlignment="1" applyProtection="1">
      <alignment horizontal="center" vertical="center" textRotation="180"/>
    </xf>
    <xf numFmtId="0" fontId="2" fillId="0" borderId="88" xfId="0" applyFont="1" applyBorder="1" applyAlignment="1" applyProtection="1">
      <alignment horizontal="center" vertical="center" textRotation="180"/>
    </xf>
    <xf numFmtId="0" fontId="2" fillId="3" borderId="73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86" xfId="0" applyFont="1" applyFill="1" applyBorder="1" applyAlignment="1" applyProtection="1">
      <alignment horizontal="center" vertical="center" wrapText="1"/>
    </xf>
    <xf numFmtId="0" fontId="1" fillId="6" borderId="65" xfId="0" applyNumberFormat="1" applyFont="1" applyFill="1" applyBorder="1" applyAlignment="1" applyProtection="1">
      <alignment horizontal="center" vertical="center"/>
    </xf>
    <xf numFmtId="0" fontId="1" fillId="6" borderId="76" xfId="0" applyNumberFormat="1" applyFont="1" applyFill="1" applyBorder="1" applyAlignment="1" applyProtection="1">
      <alignment horizontal="center" vertical="center"/>
    </xf>
    <xf numFmtId="0" fontId="1" fillId="6" borderId="78" xfId="0" applyNumberFormat="1" applyFont="1" applyFill="1" applyBorder="1" applyAlignment="1" applyProtection="1">
      <alignment horizontal="center" vertical="center"/>
    </xf>
    <xf numFmtId="0" fontId="2" fillId="7" borderId="66" xfId="0" applyFont="1" applyFill="1" applyBorder="1" applyAlignment="1" applyProtection="1">
      <alignment horizontal="center" vertical="center"/>
    </xf>
    <xf numFmtId="0" fontId="2" fillId="7" borderId="10" xfId="0" applyFont="1" applyFill="1" applyBorder="1" applyAlignment="1" applyProtection="1">
      <alignment horizontal="center" vertical="center"/>
    </xf>
    <xf numFmtId="0" fontId="2" fillId="7" borderId="80" xfId="0" applyFont="1" applyFill="1" applyBorder="1" applyAlignment="1" applyProtection="1">
      <alignment horizontal="center" vertical="center"/>
    </xf>
    <xf numFmtId="0" fontId="2" fillId="7" borderId="66" xfId="0" applyFont="1" applyFill="1" applyBorder="1" applyAlignment="1" applyProtection="1">
      <alignment horizontal="center" vertical="center" wrapText="1"/>
    </xf>
    <xf numFmtId="0" fontId="2" fillId="7" borderId="67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8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83" xfId="0" applyFont="1" applyFill="1" applyBorder="1" applyAlignment="1" applyProtection="1">
      <alignment horizontal="center" vertical="center" wrapText="1"/>
    </xf>
    <xf numFmtId="4" fontId="1" fillId="0" borderId="74" xfId="0" applyNumberFormat="1" applyFont="1" applyBorder="1" applyAlignment="1" applyProtection="1">
      <alignment horizontal="center" vertical="center" wrapText="1"/>
    </xf>
    <xf numFmtId="4" fontId="1" fillId="0" borderId="24" xfId="0" applyNumberFormat="1" applyFont="1" applyBorder="1" applyAlignment="1" applyProtection="1">
      <alignment horizontal="center" vertical="center" wrapText="1"/>
    </xf>
    <xf numFmtId="4" fontId="1" fillId="0" borderId="87" xfId="0" applyNumberFormat="1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textRotation="180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54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10" borderId="42" xfId="0" applyNumberFormat="1" applyFont="1" applyFill="1" applyBorder="1" applyAlignment="1" applyProtection="1">
      <alignment horizontal="center" vertical="center"/>
    </xf>
    <xf numFmtId="0" fontId="1" fillId="10" borderId="43" xfId="0" applyNumberFormat="1" applyFont="1" applyFill="1" applyBorder="1" applyAlignment="1" applyProtection="1">
      <alignment horizontal="center" vertical="center"/>
    </xf>
    <xf numFmtId="0" fontId="1" fillId="10" borderId="44" xfId="0" applyNumberFormat="1" applyFont="1" applyFill="1" applyBorder="1" applyAlignment="1" applyProtection="1">
      <alignment horizontal="center" vertical="center"/>
    </xf>
    <xf numFmtId="38" fontId="1" fillId="2" borderId="30" xfId="0" applyNumberFormat="1" applyFont="1" applyFill="1" applyBorder="1" applyAlignment="1" applyProtection="1">
      <alignment horizontal="center" vertical="center"/>
    </xf>
    <xf numFmtId="38" fontId="1" fillId="2" borderId="31" xfId="0" applyNumberFormat="1" applyFont="1" applyFill="1" applyBorder="1" applyAlignment="1" applyProtection="1">
      <alignment horizontal="center" vertical="center"/>
    </xf>
    <xf numFmtId="0" fontId="1" fillId="6" borderId="9" xfId="0" applyNumberFormat="1" applyFont="1" applyFill="1" applyBorder="1" applyAlignment="1" applyProtection="1">
      <alignment horizontal="center" vertical="center"/>
    </xf>
    <xf numFmtId="0" fontId="2" fillId="7" borderId="46" xfId="0" applyFont="1" applyFill="1" applyBorder="1" applyAlignment="1" applyProtection="1">
      <alignment horizontal="center" vertical="center" wrapText="1"/>
    </xf>
    <xf numFmtId="0" fontId="2" fillId="7" borderId="46" xfId="0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170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3" xfId="0" applyNumberFormat="1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171" fontId="11" fillId="0" borderId="90" xfId="0" applyNumberFormat="1" applyFont="1" applyBorder="1" applyAlignment="1" applyProtection="1">
      <alignment horizontal="right" vertical="center"/>
    </xf>
    <xf numFmtId="171" fontId="11" fillId="0" borderId="16" xfId="0" applyNumberFormat="1" applyFont="1" applyBorder="1" applyAlignment="1" applyProtection="1">
      <alignment horizontal="right" vertical="center"/>
      <protection locked="0"/>
    </xf>
    <xf numFmtId="171" fontId="11" fillId="0" borderId="13" xfId="0" applyNumberFormat="1" applyFont="1" applyBorder="1" applyAlignment="1" applyProtection="1">
      <alignment horizontal="right" vertical="center"/>
      <protection locked="0"/>
    </xf>
    <xf numFmtId="171" fontId="11" fillId="0" borderId="39" xfId="0" applyNumberFormat="1" applyFont="1" applyBorder="1" applyAlignment="1" applyProtection="1">
      <alignment horizontal="right" vertical="center"/>
      <protection locked="0"/>
    </xf>
    <xf numFmtId="171" fontId="11" fillId="0" borderId="18" xfId="0" applyNumberFormat="1" applyFont="1" applyBorder="1" applyAlignment="1" applyProtection="1">
      <alignment horizontal="right" vertical="center"/>
      <protection locked="0"/>
    </xf>
    <xf numFmtId="171" fontId="11" fillId="0" borderId="19" xfId="0" applyNumberFormat="1" applyFont="1" applyBorder="1" applyAlignment="1" applyProtection="1">
      <alignment horizontal="right" vertical="center"/>
      <protection locked="0"/>
    </xf>
    <xf numFmtId="164" fontId="11" fillId="3" borderId="20" xfId="1" applyFont="1" applyFill="1" applyBorder="1" applyAlignment="1" applyProtection="1">
      <alignment horizontal="right" vertical="center"/>
    </xf>
    <xf numFmtId="4" fontId="11" fillId="4" borderId="20" xfId="0" applyNumberFormat="1" applyFont="1" applyFill="1" applyBorder="1" applyAlignment="1" applyProtection="1">
      <alignment vertical="center"/>
      <protection locked="0"/>
    </xf>
    <xf numFmtId="0" fontId="11" fillId="0" borderId="21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40" xfId="0" applyFont="1" applyBorder="1" applyAlignment="1" applyProtection="1">
      <alignment horizontal="right" vertical="center" wrapText="1"/>
    </xf>
    <xf numFmtId="43" fontId="11" fillId="5" borderId="7" xfId="0" applyNumberFormat="1" applyFont="1" applyFill="1" applyBorder="1" applyAlignment="1" applyProtection="1">
      <alignment vertical="center"/>
    </xf>
  </cellXfs>
  <cellStyles count="2">
    <cellStyle name="Euro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"/>
  <sheetViews>
    <sheetView view="pageBreakPreview" zoomScale="50" zoomScaleSheetLayoutView="50" workbookViewId="0">
      <pane ySplit="10" topLeftCell="A11" activePane="bottomLeft" state="frozen"/>
      <selection pane="bottomLeft" activeCell="H17" sqref="H17:H20"/>
    </sheetView>
  </sheetViews>
  <sheetFormatPr defaultRowHeight="18.75"/>
  <cols>
    <col min="1" max="1" width="6.7109375" style="1" customWidth="1"/>
    <col min="2" max="2" width="19.42578125" style="2" customWidth="1"/>
    <col min="3" max="3" width="27.8554687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2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07" t="s">
        <v>0</v>
      </c>
      <c r="C1" s="107"/>
      <c r="D1" s="107"/>
      <c r="E1" s="97" t="s">
        <v>37</v>
      </c>
      <c r="F1" s="97"/>
      <c r="G1" s="41">
        <v>41821</v>
      </c>
      <c r="H1" s="40" t="s">
        <v>53</v>
      </c>
      <c r="L1" s="8" t="s">
        <v>27</v>
      </c>
      <c r="M1" s="3">
        <f>+P1-N7</f>
        <v>0</v>
      </c>
      <c r="N1" s="5" t="s">
        <v>1</v>
      </c>
      <c r="O1" s="6"/>
      <c r="P1" s="7">
        <f>SUM(H7:M7)</f>
        <v>227.53</v>
      </c>
      <c r="Q1" s="3" t="s">
        <v>25</v>
      </c>
    </row>
    <row r="2" spans="1:19" s="8" customFormat="1" ht="35.25" customHeight="1">
      <c r="A2" s="4"/>
      <c r="B2" s="96" t="s">
        <v>2</v>
      </c>
      <c r="C2" s="96"/>
      <c r="D2" s="96"/>
      <c r="E2" s="97" t="s">
        <v>40</v>
      </c>
      <c r="F2" s="97"/>
      <c r="G2" s="9"/>
      <c r="H2" s="9"/>
      <c r="N2" s="10" t="s">
        <v>3</v>
      </c>
      <c r="O2" s="11"/>
      <c r="P2" s="12"/>
      <c r="Q2" s="3" t="s">
        <v>24</v>
      </c>
    </row>
    <row r="3" spans="1:19" s="8" customFormat="1" ht="35.25" customHeight="1">
      <c r="A3" s="4"/>
      <c r="B3" s="96" t="s">
        <v>23</v>
      </c>
      <c r="C3" s="96"/>
      <c r="D3" s="96"/>
      <c r="E3" s="97" t="s">
        <v>24</v>
      </c>
      <c r="F3" s="97"/>
      <c r="N3" s="10" t="s">
        <v>4</v>
      </c>
      <c r="O3" s="11"/>
      <c r="P3" s="12">
        <f>+O7</f>
        <v>83.149999999999991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19</v>
      </c>
      <c r="H4" s="21">
        <v>0.47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45"/>
      <c r="D5" s="20"/>
      <c r="E5" s="42">
        <v>9</v>
      </c>
      <c r="F5" s="14"/>
      <c r="G5" s="10" t="s">
        <v>51</v>
      </c>
      <c r="H5" s="21">
        <v>1.1100000000000001</v>
      </c>
      <c r="N5" s="95" t="s">
        <v>7</v>
      </c>
      <c r="O5" s="95"/>
      <c r="P5" s="22">
        <f>P1-P2-P3-P4</f>
        <v>144.38</v>
      </c>
      <c r="Q5" s="13"/>
      <c r="R5" s="14"/>
    </row>
    <row r="6" spans="1:19" s="8" customFormat="1" ht="31.5" customHeight="1" thickTop="1" thickBot="1">
      <c r="A6" s="4"/>
      <c r="B6" s="23" t="s">
        <v>8</v>
      </c>
      <c r="C6" s="23"/>
      <c r="D6" s="23"/>
      <c r="E6" s="14"/>
      <c r="F6" s="14"/>
      <c r="G6" s="10" t="s">
        <v>38</v>
      </c>
      <c r="H6" s="24">
        <v>11.11</v>
      </c>
      <c r="R6" s="13"/>
      <c r="S6" s="14"/>
    </row>
    <row r="7" spans="1:19" s="8" customFormat="1" ht="27" customHeight="1" thickBot="1">
      <c r="A7" s="82"/>
      <c r="B7" s="83"/>
      <c r="C7" s="83"/>
      <c r="D7" s="84" t="s">
        <v>26</v>
      </c>
      <c r="E7" s="103" t="s">
        <v>9</v>
      </c>
      <c r="F7" s="104"/>
      <c r="G7" s="85">
        <f t="shared" ref="G7:O7" si="0">SUM(G11:G20)</f>
        <v>84</v>
      </c>
      <c r="H7" s="85">
        <f t="shared" si="0"/>
        <v>39.479999999999997</v>
      </c>
      <c r="I7" s="86">
        <f t="shared" si="0"/>
        <v>69</v>
      </c>
      <c r="J7" s="87">
        <f t="shared" si="0"/>
        <v>0</v>
      </c>
      <c r="K7" s="88">
        <f t="shared" si="0"/>
        <v>33</v>
      </c>
      <c r="L7" s="88">
        <f t="shared" si="0"/>
        <v>44.4</v>
      </c>
      <c r="M7" s="88">
        <f t="shared" si="0"/>
        <v>41.65</v>
      </c>
      <c r="N7" s="88">
        <f t="shared" si="0"/>
        <v>227.53</v>
      </c>
      <c r="O7" s="89">
        <f t="shared" si="0"/>
        <v>83.149999999999991</v>
      </c>
      <c r="P7" s="13">
        <f>+N7-SUM(I7:M7)</f>
        <v>39.47999999999999</v>
      </c>
    </row>
    <row r="8" spans="1:19" ht="36" customHeight="1" thickBot="1">
      <c r="A8" s="116"/>
      <c r="B8" s="90"/>
      <c r="C8" s="119" t="s">
        <v>11</v>
      </c>
      <c r="D8" s="122" t="s">
        <v>22</v>
      </c>
      <c r="E8" s="119" t="s">
        <v>12</v>
      </c>
      <c r="F8" s="123" t="s">
        <v>28</v>
      </c>
      <c r="G8" s="126" t="s">
        <v>13</v>
      </c>
      <c r="H8" s="128" t="s">
        <v>14</v>
      </c>
      <c r="I8" s="98" t="s">
        <v>31</v>
      </c>
      <c r="J8" s="98" t="s">
        <v>33</v>
      </c>
      <c r="K8" s="98" t="s">
        <v>32</v>
      </c>
      <c r="L8" s="101" t="s">
        <v>29</v>
      </c>
      <c r="M8" s="102"/>
      <c r="N8" s="113" t="s">
        <v>15</v>
      </c>
      <c r="O8" s="131" t="s">
        <v>16</v>
      </c>
      <c r="P8" s="110" t="s">
        <v>17</v>
      </c>
      <c r="R8" s="2"/>
    </row>
    <row r="9" spans="1:19" ht="36" customHeight="1" thickTop="1" thickBot="1">
      <c r="A9" s="117"/>
      <c r="B9" s="46" t="s">
        <v>10</v>
      </c>
      <c r="C9" s="120"/>
      <c r="D9" s="120"/>
      <c r="E9" s="120"/>
      <c r="F9" s="124"/>
      <c r="G9" s="127"/>
      <c r="H9" s="129"/>
      <c r="I9" s="99" t="s">
        <v>31</v>
      </c>
      <c r="J9" s="99"/>
      <c r="K9" s="99" t="s">
        <v>30</v>
      </c>
      <c r="L9" s="105" t="s">
        <v>20</v>
      </c>
      <c r="M9" s="108" t="s">
        <v>21</v>
      </c>
      <c r="N9" s="114"/>
      <c r="O9" s="132"/>
      <c r="P9" s="111"/>
      <c r="R9" s="2"/>
    </row>
    <row r="10" spans="1:19" ht="37.5" customHeight="1" thickTop="1" thickBot="1">
      <c r="A10" s="118"/>
      <c r="B10" s="91"/>
      <c r="C10" s="121"/>
      <c r="D10" s="121"/>
      <c r="E10" s="121"/>
      <c r="F10" s="125"/>
      <c r="G10" s="92" t="s">
        <v>18</v>
      </c>
      <c r="H10" s="130"/>
      <c r="I10" s="100"/>
      <c r="J10" s="100"/>
      <c r="K10" s="100"/>
      <c r="L10" s="106"/>
      <c r="M10" s="109"/>
      <c r="N10" s="115"/>
      <c r="O10" s="133"/>
      <c r="P10" s="112"/>
      <c r="R10" s="2"/>
    </row>
    <row r="11" spans="1:19" ht="30" customHeight="1">
      <c r="A11" s="25">
        <v>1</v>
      </c>
      <c r="B11" s="39">
        <v>41830</v>
      </c>
      <c r="C11" s="26" t="s">
        <v>57</v>
      </c>
      <c r="D11" s="26" t="s">
        <v>41</v>
      </c>
      <c r="E11" s="48"/>
      <c r="F11" s="48" t="s">
        <v>68</v>
      </c>
      <c r="G11" s="28"/>
      <c r="H11" s="29">
        <f t="shared" ref="H11:H19" si="1">IF($E$3="si",($H$5/$H$6*G11),IF($E$3="no",G11*$H$4,0))</f>
        <v>0</v>
      </c>
      <c r="I11" s="29"/>
      <c r="J11" s="49"/>
      <c r="K11" s="30"/>
      <c r="L11" s="32">
        <v>44.4</v>
      </c>
      <c r="M11" s="32"/>
      <c r="N11" s="34">
        <f t="shared" ref="N11:N19" si="2">SUM(H11:M11)</f>
        <v>44.4</v>
      </c>
      <c r="O11" s="37">
        <v>44.4</v>
      </c>
      <c r="P11" s="35"/>
      <c r="R11" s="2"/>
    </row>
    <row r="12" spans="1:19" ht="30" customHeight="1">
      <c r="A12" s="36">
        <v>2</v>
      </c>
      <c r="B12" s="39">
        <v>41830</v>
      </c>
      <c r="C12" s="26" t="s">
        <v>57</v>
      </c>
      <c r="D12" s="26" t="s">
        <v>75</v>
      </c>
      <c r="E12" s="48"/>
      <c r="F12" s="48" t="s">
        <v>60</v>
      </c>
      <c r="G12" s="28"/>
      <c r="H12" s="29">
        <f t="shared" si="1"/>
        <v>0</v>
      </c>
      <c r="I12" s="29"/>
      <c r="J12" s="49"/>
      <c r="K12" s="30"/>
      <c r="L12" s="31"/>
      <c r="M12" s="32">
        <v>2.9</v>
      </c>
      <c r="N12" s="34">
        <f t="shared" si="2"/>
        <v>2.9</v>
      </c>
      <c r="O12" s="37"/>
      <c r="P12" s="35"/>
      <c r="R12" s="2"/>
    </row>
    <row r="13" spans="1:19" ht="30" customHeight="1">
      <c r="A13" s="36">
        <v>3</v>
      </c>
      <c r="B13" s="39">
        <v>41846</v>
      </c>
      <c r="C13" s="26" t="s">
        <v>55</v>
      </c>
      <c r="D13" s="26" t="s">
        <v>61</v>
      </c>
      <c r="E13" s="48"/>
      <c r="F13" s="48" t="s">
        <v>60</v>
      </c>
      <c r="G13" s="28"/>
      <c r="H13" s="29">
        <f t="shared" si="1"/>
        <v>0</v>
      </c>
      <c r="I13" s="29"/>
      <c r="J13" s="49"/>
      <c r="K13" s="30"/>
      <c r="L13" s="31"/>
      <c r="M13" s="32">
        <v>17.2</v>
      </c>
      <c r="N13" s="34">
        <f t="shared" si="2"/>
        <v>17.2</v>
      </c>
      <c r="O13" s="37">
        <v>17.2</v>
      </c>
      <c r="P13" s="35"/>
      <c r="R13" s="2"/>
    </row>
    <row r="14" spans="1:19" ht="30" customHeight="1">
      <c r="A14" s="36">
        <v>4</v>
      </c>
      <c r="B14" s="39">
        <v>41846</v>
      </c>
      <c r="C14" s="26" t="s">
        <v>55</v>
      </c>
      <c r="D14" s="26" t="s">
        <v>42</v>
      </c>
      <c r="E14" s="48"/>
      <c r="F14" s="48" t="s">
        <v>69</v>
      </c>
      <c r="G14" s="28"/>
      <c r="H14" s="29">
        <f t="shared" si="1"/>
        <v>0</v>
      </c>
      <c r="I14" s="29"/>
      <c r="J14" s="49"/>
      <c r="K14" s="30"/>
      <c r="L14" s="31"/>
      <c r="M14" s="32">
        <v>8.6999999999999993</v>
      </c>
      <c r="N14" s="34">
        <f t="shared" si="2"/>
        <v>8.6999999999999993</v>
      </c>
      <c r="O14" s="37">
        <v>8.6999999999999993</v>
      </c>
      <c r="P14" s="35"/>
      <c r="R14" s="2"/>
    </row>
    <row r="15" spans="1:19" ht="31.5" customHeight="1">
      <c r="A15" s="36">
        <v>5</v>
      </c>
      <c r="B15" s="39">
        <v>41846</v>
      </c>
      <c r="C15" s="26" t="s">
        <v>55</v>
      </c>
      <c r="D15" s="26" t="s">
        <v>41</v>
      </c>
      <c r="E15" s="48"/>
      <c r="F15" s="48" t="s">
        <v>59</v>
      </c>
      <c r="G15" s="28"/>
      <c r="H15" s="29">
        <f t="shared" si="1"/>
        <v>0</v>
      </c>
      <c r="I15" s="29"/>
      <c r="J15" s="49"/>
      <c r="K15" s="30"/>
      <c r="L15" s="31"/>
      <c r="M15" s="32">
        <v>12.85</v>
      </c>
      <c r="N15" s="34">
        <f t="shared" si="2"/>
        <v>12.85</v>
      </c>
      <c r="O15" s="37">
        <v>12.85</v>
      </c>
      <c r="P15" s="35"/>
      <c r="R15" s="2"/>
    </row>
    <row r="16" spans="1:19" ht="31.5" customHeight="1">
      <c r="A16" s="36">
        <v>6</v>
      </c>
      <c r="B16" s="39">
        <v>41848</v>
      </c>
      <c r="C16" s="26" t="s">
        <v>55</v>
      </c>
      <c r="D16" s="26" t="s">
        <v>65</v>
      </c>
      <c r="E16" s="48"/>
      <c r="F16" s="48" t="s">
        <v>60</v>
      </c>
      <c r="G16" s="28"/>
      <c r="H16" s="29">
        <f t="shared" si="1"/>
        <v>0</v>
      </c>
      <c r="I16" s="29"/>
      <c r="J16" s="49"/>
      <c r="K16" s="30">
        <v>33</v>
      </c>
      <c r="L16" s="31"/>
      <c r="M16" s="32"/>
      <c r="N16" s="34">
        <f t="shared" si="2"/>
        <v>33</v>
      </c>
      <c r="O16" s="37"/>
      <c r="P16" s="35"/>
      <c r="R16" s="2"/>
    </row>
    <row r="17" spans="1:18" ht="30" customHeight="1">
      <c r="A17" s="36">
        <v>7</v>
      </c>
      <c r="B17" s="39">
        <v>41840</v>
      </c>
      <c r="C17" s="26" t="s">
        <v>55</v>
      </c>
      <c r="D17" s="38" t="s">
        <v>56</v>
      </c>
      <c r="E17" s="48"/>
      <c r="F17" s="48" t="s">
        <v>60</v>
      </c>
      <c r="G17" s="28">
        <v>42</v>
      </c>
      <c r="H17" s="29">
        <f t="shared" si="1"/>
        <v>19.739999999999998</v>
      </c>
      <c r="I17" s="29"/>
      <c r="J17" s="49"/>
      <c r="K17" s="30"/>
      <c r="L17" s="31"/>
      <c r="M17" s="32"/>
      <c r="N17" s="34">
        <f t="shared" si="2"/>
        <v>19.739999999999998</v>
      </c>
      <c r="O17" s="37"/>
      <c r="P17" s="35"/>
      <c r="R17" s="2"/>
    </row>
    <row r="18" spans="1:18" ht="30" customHeight="1">
      <c r="A18" s="36">
        <v>8</v>
      </c>
      <c r="B18" s="39">
        <v>41846</v>
      </c>
      <c r="C18" s="26" t="s">
        <v>55</v>
      </c>
      <c r="D18" s="38" t="s">
        <v>56</v>
      </c>
      <c r="E18" s="48"/>
      <c r="F18" s="48" t="s">
        <v>60</v>
      </c>
      <c r="G18" s="28">
        <v>42</v>
      </c>
      <c r="H18" s="29">
        <f t="shared" si="1"/>
        <v>19.739999999999998</v>
      </c>
      <c r="I18" s="29"/>
      <c r="J18" s="49"/>
      <c r="K18" s="30"/>
      <c r="L18" s="31"/>
      <c r="M18" s="32"/>
      <c r="N18" s="34">
        <f t="shared" si="2"/>
        <v>19.739999999999998</v>
      </c>
      <c r="O18" s="37"/>
      <c r="P18" s="35"/>
      <c r="R18" s="2"/>
    </row>
    <row r="19" spans="1:18" ht="30" customHeight="1">
      <c r="A19" s="36">
        <v>9</v>
      </c>
      <c r="B19" s="39">
        <v>41846</v>
      </c>
      <c r="C19" s="26" t="s">
        <v>55</v>
      </c>
      <c r="D19" s="26" t="s">
        <v>52</v>
      </c>
      <c r="E19" s="48"/>
      <c r="F19" s="48" t="s">
        <v>60</v>
      </c>
      <c r="G19" s="28"/>
      <c r="H19" s="29">
        <f t="shared" si="1"/>
        <v>0</v>
      </c>
      <c r="I19" s="29">
        <v>69</v>
      </c>
      <c r="J19" s="49"/>
      <c r="K19" s="30"/>
      <c r="L19" s="31"/>
      <c r="M19" s="32"/>
      <c r="N19" s="34">
        <f t="shared" si="2"/>
        <v>69</v>
      </c>
      <c r="O19" s="37"/>
      <c r="P19" s="35"/>
      <c r="R19" s="2"/>
    </row>
    <row r="20" spans="1:18" ht="30" customHeight="1">
      <c r="A20" s="36">
        <v>10</v>
      </c>
      <c r="B20" s="39"/>
      <c r="C20" s="26"/>
      <c r="D20" s="26"/>
      <c r="E20" s="48"/>
      <c r="F20" s="48"/>
      <c r="G20" s="28"/>
      <c r="H20" s="29">
        <f t="shared" ref="H16:H20" si="3">IF($E$3="si",($H$5/$H$6*G20),IF($E$3="no",G20*$H$4,0))</f>
        <v>0</v>
      </c>
      <c r="I20" s="29"/>
      <c r="J20" s="49"/>
      <c r="K20" s="30"/>
      <c r="L20" s="31"/>
      <c r="M20" s="32"/>
      <c r="N20" s="34">
        <f t="shared" ref="N12:N20" si="4">SUM(H20:M20)</f>
        <v>0</v>
      </c>
      <c r="O20" s="37"/>
      <c r="P20" s="35"/>
      <c r="R20" s="2"/>
    </row>
    <row r="22" spans="1:18">
      <c r="A22" s="43"/>
      <c r="B22" s="44"/>
      <c r="C22" s="44"/>
      <c r="D22" s="44"/>
      <c r="E22" s="44"/>
      <c r="F22" s="44"/>
      <c r="G22" s="44"/>
      <c r="H22" s="44"/>
      <c r="I22" s="44"/>
      <c r="J22" s="61"/>
      <c r="K22" s="61"/>
      <c r="L22" s="44"/>
      <c r="M22" s="44"/>
      <c r="N22" s="44"/>
      <c r="O22" s="44"/>
      <c r="P22" s="61"/>
      <c r="Q22" s="3"/>
    </row>
    <row r="23" spans="1:18">
      <c r="A23" s="51"/>
      <c r="B23" s="52"/>
      <c r="C23" s="53"/>
      <c r="D23" s="54"/>
      <c r="E23" s="54"/>
      <c r="F23" s="55"/>
      <c r="G23" s="56"/>
      <c r="H23" s="57"/>
      <c r="I23" s="58"/>
      <c r="J23" s="61"/>
      <c r="K23" s="61"/>
      <c r="L23" s="58"/>
      <c r="M23" s="58"/>
      <c r="N23" s="59"/>
      <c r="O23" s="60"/>
      <c r="P23" s="61"/>
      <c r="Q23" s="3"/>
    </row>
    <row r="24" spans="1:18">
      <c r="A24" s="43"/>
      <c r="B24" s="50" t="s">
        <v>34</v>
      </c>
      <c r="C24" s="50"/>
      <c r="D24" s="50"/>
      <c r="E24" s="44"/>
      <c r="F24" s="44"/>
      <c r="G24" s="50" t="s">
        <v>36</v>
      </c>
      <c r="H24" s="50"/>
      <c r="I24" s="50"/>
      <c r="J24" s="61"/>
      <c r="K24" s="61"/>
      <c r="L24" s="50" t="s">
        <v>35</v>
      </c>
      <c r="M24" s="50"/>
      <c r="N24" s="50"/>
      <c r="O24" s="44"/>
      <c r="P24" s="61"/>
      <c r="Q24" s="3"/>
    </row>
    <row r="25" spans="1:18">
      <c r="A25" s="43"/>
      <c r="B25" s="44"/>
      <c r="C25" s="44"/>
      <c r="D25" s="44"/>
      <c r="E25" s="44"/>
      <c r="F25" s="44"/>
      <c r="G25" s="44"/>
      <c r="H25" s="44"/>
      <c r="I25" s="44"/>
      <c r="J25" s="61"/>
      <c r="K25" s="61"/>
      <c r="L25" s="44"/>
      <c r="M25" s="44"/>
      <c r="N25" s="44"/>
      <c r="O25" s="44"/>
      <c r="P25" s="61"/>
      <c r="Q25" s="3"/>
    </row>
    <row r="26" spans="1:18">
      <c r="A26" s="43"/>
      <c r="B26" s="44"/>
      <c r="C26" s="44"/>
      <c r="D26" s="44"/>
      <c r="E26" s="44"/>
      <c r="F26" s="44"/>
      <c r="G26" s="44"/>
      <c r="H26" s="44"/>
      <c r="I26" s="44"/>
      <c r="J26" s="61"/>
      <c r="K26" s="61"/>
      <c r="L26" s="44"/>
      <c r="M26" s="44"/>
      <c r="N26" s="44"/>
      <c r="O26" s="44"/>
      <c r="P26" s="61"/>
      <c r="Q26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2" priority="1" operator="notEqual">
      <formula>0</formula>
    </cfRule>
  </conditionalFormatting>
  <dataValidations xWindow="1027" yWindow="459" count="13">
    <dataValidation type="decimal" operator="greaterThanOrEqual" allowBlank="1" showErrorMessage="1" errorTitle="Valore" error="Inserire un numero maggiore o uguale a 0 (zero)!" sqref="H23:M23 H11:H20 I18:M20 G11:G14 I11:J14 J17:L17 L11:M14 I15:M16">
      <formula1>0</formula1>
      <formula2>0</formula2>
    </dataValidation>
    <dataValidation type="whole" operator="greaterThanOrEqual" allowBlank="1" showErrorMessage="1" errorTitle="Valore" error="Inserire un numero maggiore o uguale a 0 (zero)!" sqref="N23 N11:N20">
      <formula1>0</formula1>
      <formula2>0</formula2>
    </dataValidation>
    <dataValidation type="textLength" operator="greaterThan" allowBlank="1" showErrorMessage="1" sqref="D23:E23">
      <formula1>1</formula1>
      <formula2>0</formula2>
    </dataValidation>
    <dataValidation type="textLength" operator="greaterThan" sqref="F23 F19:G20 F11:F18">
      <formula1>1</formula1>
      <formula2>0</formula2>
    </dataValidation>
    <dataValidation type="date" operator="greaterThanOrEqual" showErrorMessage="1" errorTitle="Data" error="Inserire una data superiore al 1/11/2000" sqref="B23 B11:B20">
      <formula1>36831</formula1>
      <formula2>0</formula2>
    </dataValidation>
    <dataValidation type="textLength" operator="greaterThan" allowBlank="1" sqref="C23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zoomScale="50" zoomScaleSheetLayoutView="50" workbookViewId="0">
      <pane ySplit="5" topLeftCell="A6" activePane="bottomLeft" state="frozen"/>
      <selection pane="bottomLeft" activeCell="R15" sqref="R15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49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07" t="s">
        <v>0</v>
      </c>
      <c r="C1" s="107"/>
      <c r="D1" s="97" t="s">
        <v>37</v>
      </c>
      <c r="E1" s="97"/>
      <c r="F1" s="41">
        <v>41821</v>
      </c>
      <c r="G1" s="40" t="s">
        <v>54</v>
      </c>
      <c r="L1" s="8" t="s">
        <v>27</v>
      </c>
      <c r="M1" s="3">
        <f>+P1-N7</f>
        <v>0</v>
      </c>
      <c r="N1" s="5" t="s">
        <v>1</v>
      </c>
      <c r="O1" s="6"/>
      <c r="P1" s="62">
        <f>SUM(H7:M7)</f>
        <v>138889</v>
      </c>
      <c r="Q1" s="3" t="s">
        <v>25</v>
      </c>
      <c r="R1" s="63">
        <f>SUM(R11:R15)</f>
        <v>181.69</v>
      </c>
    </row>
    <row r="2" spans="1:18" s="8" customFormat="1" ht="57.75" customHeight="1">
      <c r="A2" s="4"/>
      <c r="B2" s="96" t="s">
        <v>2</v>
      </c>
      <c r="C2" s="96"/>
      <c r="D2" s="97" t="s">
        <v>40</v>
      </c>
      <c r="E2" s="97"/>
      <c r="F2" s="9"/>
      <c r="G2" s="9"/>
      <c r="N2" s="10" t="s">
        <v>3</v>
      </c>
      <c r="O2" s="11"/>
      <c r="P2" s="12"/>
      <c r="Q2" s="3" t="s">
        <v>24</v>
      </c>
      <c r="R2" s="63"/>
    </row>
    <row r="3" spans="1:18" s="8" customFormat="1" ht="35.25" customHeight="1">
      <c r="A3" s="4"/>
      <c r="B3" s="96" t="s">
        <v>23</v>
      </c>
      <c r="C3" s="96"/>
      <c r="D3" s="97" t="s">
        <v>24</v>
      </c>
      <c r="E3" s="97"/>
      <c r="N3" s="10" t="s">
        <v>4</v>
      </c>
      <c r="O3" s="11"/>
      <c r="P3" s="64">
        <f>+O7</f>
        <v>163399</v>
      </c>
      <c r="Q3" s="13"/>
      <c r="R3" s="63">
        <f>SUM(R13,R16:R18)</f>
        <v>213.53000000000003</v>
      </c>
    </row>
    <row r="4" spans="1:18" s="8" customFormat="1" ht="35.25" customHeight="1" thickBot="1">
      <c r="A4" s="4"/>
      <c r="D4" s="14"/>
      <c r="E4" s="14"/>
      <c r="F4" s="10" t="s">
        <v>19</v>
      </c>
      <c r="G4" s="65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63"/>
    </row>
    <row r="5" spans="1:18" s="8" customFormat="1" ht="43.5" customHeight="1" thickTop="1" thickBot="1">
      <c r="A5" s="4"/>
      <c r="B5" s="19" t="s">
        <v>6</v>
      </c>
      <c r="C5" s="20"/>
      <c r="D5" s="42">
        <v>6</v>
      </c>
      <c r="E5" s="14"/>
      <c r="F5" s="10" t="s">
        <v>43</v>
      </c>
      <c r="G5" s="65">
        <v>1</v>
      </c>
      <c r="N5" s="95" t="s">
        <v>7</v>
      </c>
      <c r="O5" s="95"/>
      <c r="P5" s="171">
        <f>P1-P2-P3-P4</f>
        <v>-24510</v>
      </c>
      <c r="Q5" s="13"/>
      <c r="R5" s="67">
        <f>R1-R3</f>
        <v>-31.840000000000032</v>
      </c>
    </row>
    <row r="6" spans="1:18" s="8" customFormat="1" ht="43.5" customHeight="1" thickTop="1" thickBot="1">
      <c r="A6" s="4"/>
      <c r="B6" s="68" t="s">
        <v>77</v>
      </c>
      <c r="C6" s="68"/>
      <c r="D6" s="14"/>
      <c r="E6" s="14"/>
      <c r="F6" s="10" t="s">
        <v>44</v>
      </c>
      <c r="G6" s="69">
        <v>1</v>
      </c>
      <c r="Q6" s="13"/>
    </row>
    <row r="7" spans="1:18" s="8" customFormat="1" ht="27" customHeight="1" thickTop="1" thickBot="1">
      <c r="A7" s="145" t="s">
        <v>45</v>
      </c>
      <c r="B7" s="146"/>
      <c r="C7" s="147"/>
      <c r="D7" s="148" t="s">
        <v>9</v>
      </c>
      <c r="E7" s="149"/>
      <c r="F7" s="149"/>
      <c r="G7" s="70">
        <f t="shared" ref="G7:O7" si="0">SUM(G11:G18)</f>
        <v>0</v>
      </c>
      <c r="H7" s="71">
        <f t="shared" si="0"/>
        <v>0</v>
      </c>
      <c r="I7" s="72">
        <f t="shared" si="0"/>
        <v>0</v>
      </c>
      <c r="J7" s="72">
        <f t="shared" si="0"/>
        <v>40000</v>
      </c>
      <c r="K7" s="72">
        <f t="shared" si="0"/>
        <v>8900</v>
      </c>
      <c r="L7" s="72">
        <f t="shared" si="0"/>
        <v>0</v>
      </c>
      <c r="M7" s="73">
        <f>SUM(M11:M18)</f>
        <v>89989</v>
      </c>
      <c r="N7" s="74">
        <f t="shared" si="0"/>
        <v>138889</v>
      </c>
      <c r="O7" s="75">
        <f t="shared" si="0"/>
        <v>163399</v>
      </c>
      <c r="P7" s="13">
        <f>+N7-SUM(H7:M7)</f>
        <v>0</v>
      </c>
    </row>
    <row r="8" spans="1:18" ht="36" customHeight="1" thickTop="1" thickBot="1">
      <c r="A8" s="150"/>
      <c r="B8" s="120" t="s">
        <v>10</v>
      </c>
      <c r="C8" s="120" t="s">
        <v>11</v>
      </c>
      <c r="D8" s="151" t="s">
        <v>22</v>
      </c>
      <c r="E8" s="120" t="s">
        <v>46</v>
      </c>
      <c r="F8" s="153" t="s">
        <v>47</v>
      </c>
      <c r="G8" s="154" t="s">
        <v>13</v>
      </c>
      <c r="H8" s="141" t="s">
        <v>14</v>
      </c>
      <c r="I8" s="99" t="s">
        <v>31</v>
      </c>
      <c r="J8" s="142" t="s">
        <v>33</v>
      </c>
      <c r="K8" s="142" t="s">
        <v>32</v>
      </c>
      <c r="L8" s="143" t="s">
        <v>48</v>
      </c>
      <c r="M8" s="144"/>
      <c r="N8" s="114" t="s">
        <v>15</v>
      </c>
      <c r="O8" s="132" t="s">
        <v>16</v>
      </c>
      <c r="P8" s="134" t="s">
        <v>17</v>
      </c>
      <c r="Q8" s="2"/>
      <c r="R8" s="135" t="s">
        <v>49</v>
      </c>
    </row>
    <row r="9" spans="1:18" ht="36" customHeight="1" thickTop="1" thickBot="1">
      <c r="A9" s="150"/>
      <c r="B9" s="120" t="s">
        <v>10</v>
      </c>
      <c r="C9" s="120"/>
      <c r="D9" s="152"/>
      <c r="E9" s="120"/>
      <c r="F9" s="153"/>
      <c r="G9" s="155"/>
      <c r="H9" s="141" t="s">
        <v>31</v>
      </c>
      <c r="I9" s="99" t="s">
        <v>31</v>
      </c>
      <c r="J9" s="99"/>
      <c r="K9" s="99" t="s">
        <v>30</v>
      </c>
      <c r="L9" s="105" t="s">
        <v>20</v>
      </c>
      <c r="M9" s="139" t="s">
        <v>21</v>
      </c>
      <c r="N9" s="114"/>
      <c r="O9" s="132"/>
      <c r="P9" s="134"/>
      <c r="Q9" s="2"/>
      <c r="R9" s="136"/>
    </row>
    <row r="10" spans="1:18" ht="37.5" customHeight="1" thickTop="1" thickBot="1">
      <c r="A10" s="150"/>
      <c r="B10" s="120"/>
      <c r="C10" s="120"/>
      <c r="D10" s="152"/>
      <c r="E10" s="120"/>
      <c r="F10" s="153"/>
      <c r="G10" s="76" t="s">
        <v>18</v>
      </c>
      <c r="H10" s="141"/>
      <c r="I10" s="99"/>
      <c r="J10" s="99"/>
      <c r="K10" s="99"/>
      <c r="L10" s="138"/>
      <c r="M10" s="140"/>
      <c r="N10" s="114"/>
      <c r="O10" s="132"/>
      <c r="P10" s="134"/>
      <c r="Q10" s="2"/>
      <c r="R10" s="137"/>
    </row>
    <row r="11" spans="1:18" ht="30" customHeight="1" thickTop="1">
      <c r="A11" s="25">
        <v>1</v>
      </c>
      <c r="B11" s="39">
        <v>41841</v>
      </c>
      <c r="C11" s="26" t="s">
        <v>55</v>
      </c>
      <c r="D11" s="26" t="s">
        <v>64</v>
      </c>
      <c r="E11" s="27" t="s">
        <v>70</v>
      </c>
      <c r="F11" s="28" t="s">
        <v>67</v>
      </c>
      <c r="G11" s="28"/>
      <c r="H11" s="93"/>
      <c r="I11" s="30"/>
      <c r="J11" s="31">
        <v>40000</v>
      </c>
      <c r="K11" s="47"/>
      <c r="L11" s="47"/>
      <c r="M11" s="33"/>
      <c r="N11" s="34">
        <f>SUM(H11:M11)</f>
        <v>40000</v>
      </c>
      <c r="O11" s="77"/>
      <c r="P11" s="35"/>
      <c r="Q11" s="2"/>
      <c r="R11" s="78">
        <v>52.07</v>
      </c>
    </row>
    <row r="12" spans="1:18" ht="30" customHeight="1">
      <c r="A12" s="36">
        <v>2</v>
      </c>
      <c r="B12" s="39">
        <v>41841</v>
      </c>
      <c r="C12" s="26" t="s">
        <v>55</v>
      </c>
      <c r="D12" s="26" t="s">
        <v>42</v>
      </c>
      <c r="E12" s="27" t="s">
        <v>70</v>
      </c>
      <c r="F12" s="28" t="s">
        <v>67</v>
      </c>
      <c r="G12" s="28"/>
      <c r="H12" s="94"/>
      <c r="I12" s="30"/>
      <c r="J12" s="31"/>
      <c r="K12" s="47"/>
      <c r="L12" s="32"/>
      <c r="M12" s="33">
        <v>9890</v>
      </c>
      <c r="N12" s="34">
        <f>SUM(H12:M12)</f>
        <v>9890</v>
      </c>
      <c r="O12" s="37"/>
      <c r="P12" s="35"/>
      <c r="Q12" s="2"/>
      <c r="R12" s="78">
        <v>12.87</v>
      </c>
    </row>
    <row r="13" spans="1:18" ht="30" customHeight="1">
      <c r="A13" s="36">
        <v>3</v>
      </c>
      <c r="B13" s="39">
        <v>41841</v>
      </c>
      <c r="C13" s="26" t="s">
        <v>55</v>
      </c>
      <c r="D13" s="26" t="s">
        <v>61</v>
      </c>
      <c r="E13" s="27" t="s">
        <v>70</v>
      </c>
      <c r="F13" s="28" t="s">
        <v>67</v>
      </c>
      <c r="G13" s="28"/>
      <c r="H13" s="94"/>
      <c r="I13" s="30"/>
      <c r="J13" s="31"/>
      <c r="K13" s="47"/>
      <c r="L13" s="32"/>
      <c r="M13" s="33">
        <v>67199</v>
      </c>
      <c r="N13" s="34">
        <f t="shared" ref="N13" si="1">SUM(H13:M13)</f>
        <v>67199</v>
      </c>
      <c r="O13" s="37">
        <v>67199</v>
      </c>
      <c r="P13" s="35" t="str">
        <f t="shared" ref="P13:P15" si="2">IF(F13="Milano","X","")</f>
        <v/>
      </c>
      <c r="Q13" s="2"/>
      <c r="R13" s="79">
        <v>88.37</v>
      </c>
    </row>
    <row r="14" spans="1:18" ht="30" customHeight="1">
      <c r="A14" s="36">
        <v>4</v>
      </c>
      <c r="B14" s="39">
        <v>41841</v>
      </c>
      <c r="C14" s="26" t="s">
        <v>55</v>
      </c>
      <c r="D14" s="26" t="s">
        <v>58</v>
      </c>
      <c r="E14" s="27" t="s">
        <v>70</v>
      </c>
      <c r="F14" s="28" t="s">
        <v>67</v>
      </c>
      <c r="G14" s="28"/>
      <c r="H14" s="94"/>
      <c r="I14" s="30"/>
      <c r="J14" s="31"/>
      <c r="K14" s="47">
        <v>8900</v>
      </c>
      <c r="L14" s="32"/>
      <c r="M14" s="33"/>
      <c r="N14" s="34">
        <f t="shared" ref="N14:N18" si="3">SUM(H14:M14)</f>
        <v>8900</v>
      </c>
      <c r="O14" s="37"/>
      <c r="P14" s="35" t="str">
        <f t="shared" si="2"/>
        <v/>
      </c>
      <c r="Q14" s="2"/>
      <c r="R14" s="80">
        <v>11.59</v>
      </c>
    </row>
    <row r="15" spans="1:18" ht="30" customHeight="1">
      <c r="A15" s="36">
        <v>5</v>
      </c>
      <c r="B15" s="39">
        <v>41841</v>
      </c>
      <c r="C15" s="26" t="s">
        <v>55</v>
      </c>
      <c r="D15" s="26" t="s">
        <v>74</v>
      </c>
      <c r="E15" s="27" t="s">
        <v>70</v>
      </c>
      <c r="F15" s="28" t="s">
        <v>67</v>
      </c>
      <c r="G15" s="28"/>
      <c r="H15" s="94"/>
      <c r="I15" s="30"/>
      <c r="J15" s="31"/>
      <c r="K15" s="47"/>
      <c r="L15" s="32"/>
      <c r="M15" s="33">
        <v>12900</v>
      </c>
      <c r="N15" s="34">
        <f t="shared" si="3"/>
        <v>12900</v>
      </c>
      <c r="O15" s="37"/>
      <c r="P15" s="35" t="str">
        <f t="shared" si="2"/>
        <v/>
      </c>
      <c r="Q15" s="2"/>
      <c r="R15" s="78">
        <v>16.79</v>
      </c>
    </row>
    <row r="16" spans="1:18" ht="30" customHeight="1">
      <c r="A16" s="36">
        <v>6</v>
      </c>
      <c r="B16" s="39">
        <v>41841</v>
      </c>
      <c r="C16" s="26" t="s">
        <v>55</v>
      </c>
      <c r="D16" s="27" t="s">
        <v>50</v>
      </c>
      <c r="E16" s="27" t="s">
        <v>70</v>
      </c>
      <c r="F16" s="28" t="s">
        <v>67</v>
      </c>
      <c r="G16" s="28"/>
      <c r="H16" s="94">
        <f t="shared" ref="H16" si="4">IF($E$3="si",($H$5/$H$6*G16),IF($E$3="no",G16*$H$4,0))</f>
        <v>0</v>
      </c>
      <c r="I16" s="30"/>
      <c r="J16" s="31"/>
      <c r="K16" s="47"/>
      <c r="L16" s="32"/>
      <c r="M16" s="33"/>
      <c r="N16" s="34">
        <f t="shared" si="3"/>
        <v>0</v>
      </c>
      <c r="O16" s="37">
        <v>100000</v>
      </c>
      <c r="P16" s="35"/>
      <c r="Q16" s="2"/>
      <c r="R16" s="79">
        <v>130.24</v>
      </c>
    </row>
    <row r="17" spans="1:18" ht="30" customHeight="1">
      <c r="A17" s="36">
        <v>7</v>
      </c>
      <c r="B17" s="39">
        <v>41843</v>
      </c>
      <c r="C17" s="26" t="s">
        <v>39</v>
      </c>
      <c r="D17" s="27" t="s">
        <v>76</v>
      </c>
      <c r="E17" s="27" t="s">
        <v>70</v>
      </c>
      <c r="F17" s="28" t="s">
        <v>67</v>
      </c>
      <c r="G17" s="28"/>
      <c r="H17" s="94"/>
      <c r="I17" s="30"/>
      <c r="J17" s="31"/>
      <c r="K17" s="47"/>
      <c r="L17" s="32"/>
      <c r="M17" s="33"/>
      <c r="N17" s="34">
        <f t="shared" si="3"/>
        <v>0</v>
      </c>
      <c r="O17" s="37">
        <v>38300</v>
      </c>
      <c r="P17" s="35"/>
      <c r="Q17" s="2"/>
      <c r="R17" s="79">
        <v>50.37</v>
      </c>
    </row>
    <row r="18" spans="1:18" ht="30" customHeight="1">
      <c r="A18" s="36">
        <v>8</v>
      </c>
      <c r="B18" s="156">
        <v>41845</v>
      </c>
      <c r="C18" s="157" t="s">
        <v>55</v>
      </c>
      <c r="D18" s="158" t="s">
        <v>66</v>
      </c>
      <c r="E18" s="158" t="s">
        <v>63</v>
      </c>
      <c r="F18" s="159" t="s">
        <v>67</v>
      </c>
      <c r="G18" s="159"/>
      <c r="H18" s="160"/>
      <c r="I18" s="161"/>
      <c r="J18" s="162"/>
      <c r="K18" s="163"/>
      <c r="L18" s="164"/>
      <c r="M18" s="165"/>
      <c r="N18" s="166">
        <f t="shared" si="3"/>
        <v>0</v>
      </c>
      <c r="O18" s="167">
        <v>-42100</v>
      </c>
      <c r="P18" s="168"/>
      <c r="Q18" s="169"/>
      <c r="R18" s="170">
        <v>-55.45</v>
      </c>
    </row>
    <row r="19" spans="1:18">
      <c r="A19" s="43"/>
      <c r="B19" s="44"/>
      <c r="C19" s="44"/>
      <c r="D19" s="44"/>
      <c r="E19" s="44"/>
      <c r="F19" s="44"/>
      <c r="G19" s="28"/>
      <c r="H19" s="94"/>
      <c r="I19" s="44"/>
      <c r="J19" s="44"/>
      <c r="K19" s="44"/>
      <c r="L19" s="44"/>
      <c r="M19" s="44"/>
      <c r="N19" s="44"/>
      <c r="O19" s="44"/>
      <c r="P19" s="44"/>
    </row>
    <row r="20" spans="1:18">
      <c r="A20" s="51"/>
      <c r="B20" s="52"/>
      <c r="C20" s="53"/>
      <c r="D20" s="54"/>
      <c r="E20" s="54"/>
      <c r="F20" s="55"/>
      <c r="G20" s="56"/>
      <c r="H20" s="57"/>
      <c r="I20" s="58"/>
      <c r="J20" s="58"/>
      <c r="K20" s="58"/>
      <c r="L20" s="58"/>
      <c r="M20" s="58"/>
      <c r="N20" s="59"/>
      <c r="O20" s="60"/>
      <c r="P20" s="81"/>
    </row>
    <row r="21" spans="1:18">
      <c r="A21" s="43"/>
      <c r="B21" s="50" t="s">
        <v>34</v>
      </c>
      <c r="C21" s="50"/>
      <c r="D21" s="50"/>
      <c r="E21" s="44"/>
      <c r="F21" s="44"/>
      <c r="G21" s="50" t="s">
        <v>36</v>
      </c>
      <c r="H21" s="50"/>
      <c r="I21" s="50"/>
      <c r="J21" s="44"/>
      <c r="K21" s="44"/>
      <c r="L21" s="50" t="s">
        <v>35</v>
      </c>
      <c r="M21" s="50"/>
      <c r="N21" s="50"/>
      <c r="O21" s="44"/>
      <c r="P21" s="81"/>
    </row>
    <row r="22" spans="1:18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81"/>
    </row>
    <row r="23" spans="1:18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 B11:B18">
      <formula1>36831</formula1>
      <formula2>0</formula2>
    </dataValidation>
    <dataValidation type="textLength" operator="greaterThan" sqref="F20 F18">
      <formula1>1</formula1>
      <formula2>0</formula2>
    </dataValidation>
    <dataValidation type="textLength" operator="greaterThan" allowBlank="1" showErrorMessage="1" sqref="D20:E20 D18:E18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H18:M18 H11:I11 J11:M12 J13:L15 L16:M17 H12:H17 G16:G17 I16:J17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"/>
  <sheetViews>
    <sheetView tabSelected="1" view="pageBreakPreview" zoomScale="50" zoomScaleSheetLayoutView="50" workbookViewId="0">
      <pane ySplit="5" topLeftCell="A6" activePane="bottomLeft" state="frozen"/>
      <selection pane="bottomLeft" activeCell="R20" sqref="R20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49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27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07" t="s">
        <v>0</v>
      </c>
      <c r="C1" s="107"/>
      <c r="D1" s="97" t="s">
        <v>37</v>
      </c>
      <c r="E1" s="97"/>
      <c r="F1" s="41">
        <v>41821</v>
      </c>
      <c r="G1" s="40" t="s">
        <v>72</v>
      </c>
      <c r="L1" s="8" t="s">
        <v>27</v>
      </c>
      <c r="M1" s="3">
        <f>+P1-N7</f>
        <v>0</v>
      </c>
      <c r="N1" s="5" t="s">
        <v>1</v>
      </c>
      <c r="O1" s="6"/>
      <c r="P1" s="62">
        <f>SUM(H7:M7)</f>
        <v>1207895</v>
      </c>
      <c r="Q1" s="3" t="s">
        <v>25</v>
      </c>
      <c r="R1" s="63">
        <f>SUM(R12:R23)</f>
        <v>485.5</v>
      </c>
    </row>
    <row r="2" spans="1:18" s="8" customFormat="1" ht="57.75" customHeight="1">
      <c r="A2" s="4"/>
      <c r="B2" s="96" t="s">
        <v>2</v>
      </c>
      <c r="C2" s="96"/>
      <c r="D2" s="97" t="s">
        <v>40</v>
      </c>
      <c r="E2" s="97"/>
      <c r="F2" s="9"/>
      <c r="G2" s="9"/>
      <c r="N2" s="10" t="s">
        <v>3</v>
      </c>
      <c r="O2" s="11"/>
      <c r="P2" s="12">
        <v>34000</v>
      </c>
      <c r="Q2" s="3" t="s">
        <v>24</v>
      </c>
      <c r="R2" s="63">
        <v>13.54</v>
      </c>
    </row>
    <row r="3" spans="1:18" s="8" customFormat="1" ht="35.25" customHeight="1">
      <c r="A3" s="4"/>
      <c r="B3" s="96" t="s">
        <v>23</v>
      </c>
      <c r="C3" s="96"/>
      <c r="D3" s="97" t="s">
        <v>24</v>
      </c>
      <c r="E3" s="97"/>
      <c r="N3" s="10" t="s">
        <v>4</v>
      </c>
      <c r="O3" s="11"/>
      <c r="P3" s="64">
        <f>+O7</f>
        <v>1157396</v>
      </c>
      <c r="Q3" s="13"/>
      <c r="R3" s="63">
        <f>SUM(R11:R12,R14,R16,R22:R24)</f>
        <v>465.26000000000005</v>
      </c>
    </row>
    <row r="4" spans="1:18" s="8" customFormat="1" ht="35.25" customHeight="1" thickBot="1">
      <c r="A4" s="4"/>
      <c r="D4" s="14"/>
      <c r="E4" s="14"/>
      <c r="F4" s="10" t="s">
        <v>19</v>
      </c>
      <c r="G4" s="65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63"/>
    </row>
    <row r="5" spans="1:18" s="8" customFormat="1" ht="43.5" customHeight="1" thickTop="1" thickBot="1">
      <c r="A5" s="4"/>
      <c r="B5" s="19" t="s">
        <v>6</v>
      </c>
      <c r="C5" s="20"/>
      <c r="D5" s="42">
        <v>13</v>
      </c>
      <c r="E5" s="14"/>
      <c r="F5" s="10" t="s">
        <v>43</v>
      </c>
      <c r="G5" s="65">
        <v>1</v>
      </c>
      <c r="N5" s="95" t="s">
        <v>7</v>
      </c>
      <c r="O5" s="95"/>
      <c r="P5" s="66">
        <f>P1-P2-P3-P4</f>
        <v>16499</v>
      </c>
      <c r="Q5" s="13"/>
      <c r="R5" s="63">
        <f>R1-R2-R3</f>
        <v>6.6999999999999318</v>
      </c>
    </row>
    <row r="6" spans="1:18" s="8" customFormat="1" ht="43.5" customHeight="1" thickTop="1" thickBot="1">
      <c r="A6" s="4"/>
      <c r="B6" s="68" t="s">
        <v>78</v>
      </c>
      <c r="C6" s="68"/>
      <c r="D6" s="14"/>
      <c r="E6" s="14"/>
      <c r="F6" s="10" t="s">
        <v>44</v>
      </c>
      <c r="G6" s="69">
        <v>1</v>
      </c>
      <c r="Q6" s="13"/>
    </row>
    <row r="7" spans="1:18" s="8" customFormat="1" ht="27" customHeight="1" thickTop="1" thickBot="1">
      <c r="A7" s="145" t="s">
        <v>45</v>
      </c>
      <c r="B7" s="146"/>
      <c r="C7" s="147"/>
      <c r="D7" s="148" t="s">
        <v>9</v>
      </c>
      <c r="E7" s="149"/>
      <c r="F7" s="149"/>
      <c r="G7" s="70">
        <f t="shared" ref="G7:O7" si="0">SUM(G11:G25)</f>
        <v>0</v>
      </c>
      <c r="H7" s="71">
        <f t="shared" si="0"/>
        <v>0</v>
      </c>
      <c r="I7" s="72">
        <f t="shared" si="0"/>
        <v>0</v>
      </c>
      <c r="J7" s="72">
        <f t="shared" si="0"/>
        <v>66300</v>
      </c>
      <c r="K7" s="72">
        <f t="shared" si="0"/>
        <v>0</v>
      </c>
      <c r="L7" s="72">
        <f t="shared" si="0"/>
        <v>68800</v>
      </c>
      <c r="M7" s="73">
        <f>SUM(M11:M25)</f>
        <v>1072795</v>
      </c>
      <c r="N7" s="74">
        <f>SUM(N11:N25)</f>
        <v>1207895</v>
      </c>
      <c r="O7" s="75">
        <f t="shared" si="0"/>
        <v>1157396</v>
      </c>
      <c r="P7" s="13">
        <f>+N7-SUM(H7:M7)</f>
        <v>0</v>
      </c>
    </row>
    <row r="8" spans="1:18" ht="36" customHeight="1" thickTop="1" thickBot="1">
      <c r="A8" s="150"/>
      <c r="B8" s="120" t="s">
        <v>10</v>
      </c>
      <c r="C8" s="120" t="s">
        <v>11</v>
      </c>
      <c r="D8" s="151" t="s">
        <v>22</v>
      </c>
      <c r="E8" s="120" t="s">
        <v>46</v>
      </c>
      <c r="F8" s="153" t="s">
        <v>47</v>
      </c>
      <c r="G8" s="154" t="s">
        <v>13</v>
      </c>
      <c r="H8" s="141" t="s">
        <v>14</v>
      </c>
      <c r="I8" s="99" t="s">
        <v>31</v>
      </c>
      <c r="J8" s="142" t="s">
        <v>33</v>
      </c>
      <c r="K8" s="142" t="s">
        <v>32</v>
      </c>
      <c r="L8" s="143" t="s">
        <v>48</v>
      </c>
      <c r="M8" s="144"/>
      <c r="N8" s="114" t="s">
        <v>15</v>
      </c>
      <c r="O8" s="132" t="s">
        <v>16</v>
      </c>
      <c r="P8" s="134" t="s">
        <v>17</v>
      </c>
      <c r="Q8" s="2"/>
      <c r="R8" s="135" t="s">
        <v>49</v>
      </c>
    </row>
    <row r="9" spans="1:18" ht="36" customHeight="1" thickTop="1" thickBot="1">
      <c r="A9" s="150"/>
      <c r="B9" s="120" t="s">
        <v>10</v>
      </c>
      <c r="C9" s="120"/>
      <c r="D9" s="152"/>
      <c r="E9" s="120"/>
      <c r="F9" s="153"/>
      <c r="G9" s="155"/>
      <c r="H9" s="141" t="s">
        <v>31</v>
      </c>
      <c r="I9" s="99" t="s">
        <v>31</v>
      </c>
      <c r="J9" s="99"/>
      <c r="K9" s="99" t="s">
        <v>30</v>
      </c>
      <c r="L9" s="105" t="s">
        <v>20</v>
      </c>
      <c r="M9" s="139" t="s">
        <v>21</v>
      </c>
      <c r="N9" s="114"/>
      <c r="O9" s="132"/>
      <c r="P9" s="134"/>
      <c r="Q9" s="2"/>
      <c r="R9" s="136"/>
    </row>
    <row r="10" spans="1:18" ht="37.5" customHeight="1" thickTop="1" thickBot="1">
      <c r="A10" s="150"/>
      <c r="B10" s="120"/>
      <c r="C10" s="120"/>
      <c r="D10" s="152"/>
      <c r="E10" s="120"/>
      <c r="F10" s="153"/>
      <c r="G10" s="76" t="s">
        <v>18</v>
      </c>
      <c r="H10" s="141"/>
      <c r="I10" s="99"/>
      <c r="J10" s="99"/>
      <c r="K10" s="99"/>
      <c r="L10" s="138"/>
      <c r="M10" s="140"/>
      <c r="N10" s="114"/>
      <c r="O10" s="132"/>
      <c r="P10" s="134"/>
      <c r="Q10" s="2"/>
      <c r="R10" s="137"/>
    </row>
    <row r="11" spans="1:18" ht="30" customHeight="1" thickTop="1">
      <c r="A11" s="25">
        <v>1</v>
      </c>
      <c r="B11" s="39">
        <v>41843</v>
      </c>
      <c r="C11" s="26" t="s">
        <v>55</v>
      </c>
      <c r="D11" s="27" t="s">
        <v>71</v>
      </c>
      <c r="E11" s="27" t="s">
        <v>63</v>
      </c>
      <c r="F11" s="28" t="s">
        <v>62</v>
      </c>
      <c r="G11" s="28"/>
      <c r="H11" s="93"/>
      <c r="I11" s="30"/>
      <c r="J11" s="31"/>
      <c r="K11" s="47"/>
      <c r="L11" s="47"/>
      <c r="M11" s="33"/>
      <c r="N11" s="34">
        <f>SUM(H11:M11)</f>
        <v>0</v>
      </c>
      <c r="O11" s="77">
        <v>200000</v>
      </c>
      <c r="P11" s="35"/>
      <c r="Q11" s="2"/>
      <c r="R11" s="78">
        <v>80.37</v>
      </c>
    </row>
    <row r="12" spans="1:18" ht="30" customHeight="1">
      <c r="A12" s="25">
        <v>2</v>
      </c>
      <c r="B12" s="39">
        <v>41843</v>
      </c>
      <c r="C12" s="26" t="s">
        <v>55</v>
      </c>
      <c r="D12" s="27" t="s">
        <v>41</v>
      </c>
      <c r="E12" s="27" t="s">
        <v>63</v>
      </c>
      <c r="F12" s="28" t="s">
        <v>62</v>
      </c>
      <c r="G12" s="28"/>
      <c r="H12" s="94"/>
      <c r="I12" s="30"/>
      <c r="J12" s="31"/>
      <c r="K12" s="47"/>
      <c r="L12" s="32"/>
      <c r="M12" s="33">
        <v>144200</v>
      </c>
      <c r="N12" s="34">
        <f t="shared" ref="N12" si="1">SUM(H12:M12)</f>
        <v>144200</v>
      </c>
      <c r="O12" s="37">
        <v>144200</v>
      </c>
      <c r="P12" s="35" t="str">
        <f t="shared" ref="P12:P14" si="2">IF(F12="Milano","X","")</f>
        <v/>
      </c>
      <c r="Q12" s="2"/>
      <c r="R12" s="79">
        <v>57.91</v>
      </c>
    </row>
    <row r="13" spans="1:18" ht="30" customHeight="1">
      <c r="A13" s="25">
        <v>3</v>
      </c>
      <c r="B13" s="39">
        <v>41843</v>
      </c>
      <c r="C13" s="26" t="s">
        <v>55</v>
      </c>
      <c r="D13" s="27" t="s">
        <v>42</v>
      </c>
      <c r="E13" s="27" t="s">
        <v>63</v>
      </c>
      <c r="F13" s="28" t="s">
        <v>62</v>
      </c>
      <c r="G13" s="28"/>
      <c r="H13" s="94"/>
      <c r="I13" s="30"/>
      <c r="J13" s="31"/>
      <c r="K13" s="47"/>
      <c r="L13" s="32"/>
      <c r="M13" s="33">
        <v>15600</v>
      </c>
      <c r="N13" s="34">
        <f t="shared" ref="N13:N14" si="3">SUM(H13:M13)</f>
        <v>15600</v>
      </c>
      <c r="O13" s="37"/>
      <c r="P13" s="35" t="str">
        <f t="shared" si="2"/>
        <v/>
      </c>
      <c r="Q13" s="2"/>
      <c r="R13" s="80">
        <v>6.21</v>
      </c>
    </row>
    <row r="14" spans="1:18" ht="30" customHeight="1">
      <c r="A14" s="25">
        <v>4</v>
      </c>
      <c r="B14" s="39">
        <v>41843</v>
      </c>
      <c r="C14" s="26" t="s">
        <v>55</v>
      </c>
      <c r="D14" s="27" t="s">
        <v>61</v>
      </c>
      <c r="E14" s="27" t="s">
        <v>63</v>
      </c>
      <c r="F14" s="28" t="s">
        <v>62</v>
      </c>
      <c r="G14" s="28"/>
      <c r="H14" s="94"/>
      <c r="I14" s="30"/>
      <c r="J14" s="31"/>
      <c r="K14" s="47"/>
      <c r="L14" s="32"/>
      <c r="M14" s="33">
        <v>195790</v>
      </c>
      <c r="N14" s="34">
        <f t="shared" si="3"/>
        <v>195790</v>
      </c>
      <c r="O14" s="37">
        <v>195790</v>
      </c>
      <c r="P14" s="35" t="str">
        <f t="shared" si="2"/>
        <v/>
      </c>
      <c r="Q14" s="2"/>
      <c r="R14" s="78">
        <v>78.62</v>
      </c>
    </row>
    <row r="15" spans="1:18" ht="30" customHeight="1">
      <c r="A15" s="25">
        <v>5</v>
      </c>
      <c r="B15" s="39">
        <v>41844</v>
      </c>
      <c r="C15" s="26" t="s">
        <v>55</v>
      </c>
      <c r="D15" s="27" t="s">
        <v>64</v>
      </c>
      <c r="E15" s="27" t="s">
        <v>63</v>
      </c>
      <c r="F15" s="28" t="s">
        <v>62</v>
      </c>
      <c r="G15" s="28"/>
      <c r="H15" s="94">
        <f t="shared" ref="H15" si="4">IF($E$3="si",($H$5/$H$6*G15),IF($E$3="no",G15*$H$4,0))</f>
        <v>0</v>
      </c>
      <c r="I15" s="30"/>
      <c r="J15" s="31">
        <v>22000</v>
      </c>
      <c r="K15" s="47"/>
      <c r="L15" s="32"/>
      <c r="M15" s="33"/>
      <c r="N15" s="34">
        <f t="shared" ref="N15" si="5">SUM(H15:M15)</f>
        <v>22000</v>
      </c>
      <c r="O15" s="37"/>
      <c r="P15" s="35"/>
      <c r="Q15" s="2"/>
      <c r="R15" s="79">
        <v>8.84</v>
      </c>
    </row>
    <row r="16" spans="1:18" ht="30" customHeight="1">
      <c r="A16" s="25">
        <v>6</v>
      </c>
      <c r="B16" s="39">
        <v>41844</v>
      </c>
      <c r="C16" s="26" t="s">
        <v>55</v>
      </c>
      <c r="D16" s="27" t="s">
        <v>61</v>
      </c>
      <c r="E16" s="27" t="s">
        <v>63</v>
      </c>
      <c r="F16" s="28" t="s">
        <v>62</v>
      </c>
      <c r="G16" s="28"/>
      <c r="H16" s="94"/>
      <c r="I16" s="30"/>
      <c r="J16" s="31"/>
      <c r="K16" s="47"/>
      <c r="L16" s="32"/>
      <c r="M16" s="33">
        <v>538760</v>
      </c>
      <c r="N16" s="34">
        <f t="shared" ref="N16:N25" si="6">SUM(H16:M16)</f>
        <v>538760</v>
      </c>
      <c r="O16" s="37">
        <v>538760</v>
      </c>
      <c r="P16" s="35"/>
      <c r="Q16" s="2"/>
      <c r="R16" s="80">
        <v>216.71</v>
      </c>
    </row>
    <row r="17" spans="1:18" ht="30" customHeight="1">
      <c r="A17" s="25">
        <v>7</v>
      </c>
      <c r="B17" s="39">
        <v>41844</v>
      </c>
      <c r="C17" s="26" t="s">
        <v>55</v>
      </c>
      <c r="D17" s="27" t="s">
        <v>42</v>
      </c>
      <c r="E17" s="27" t="s">
        <v>63</v>
      </c>
      <c r="F17" s="28" t="s">
        <v>62</v>
      </c>
      <c r="G17" s="28"/>
      <c r="H17" s="94"/>
      <c r="I17" s="30"/>
      <c r="J17" s="31"/>
      <c r="K17" s="47"/>
      <c r="L17" s="32"/>
      <c r="M17" s="33">
        <v>45889</v>
      </c>
      <c r="N17" s="34">
        <f t="shared" si="6"/>
        <v>45889</v>
      </c>
      <c r="O17" s="37"/>
      <c r="P17" s="35"/>
      <c r="Q17" s="2"/>
      <c r="R17" s="78">
        <v>18.440000000000001</v>
      </c>
    </row>
    <row r="18" spans="1:18" ht="30" customHeight="1">
      <c r="A18" s="25">
        <v>8</v>
      </c>
      <c r="B18" s="39">
        <v>41844</v>
      </c>
      <c r="C18" s="26" t="s">
        <v>55</v>
      </c>
      <c r="D18" s="27" t="s">
        <v>64</v>
      </c>
      <c r="E18" s="27" t="s">
        <v>63</v>
      </c>
      <c r="F18" s="28" t="s">
        <v>62</v>
      </c>
      <c r="G18" s="28"/>
      <c r="H18" s="94"/>
      <c r="I18" s="30"/>
      <c r="J18" s="31">
        <v>9300</v>
      </c>
      <c r="K18" s="47"/>
      <c r="L18" s="32"/>
      <c r="M18" s="33"/>
      <c r="N18" s="34">
        <f t="shared" si="6"/>
        <v>9300</v>
      </c>
      <c r="O18" s="37"/>
      <c r="P18" s="35"/>
      <c r="Q18" s="2"/>
      <c r="R18" s="78">
        <v>3.74</v>
      </c>
    </row>
    <row r="19" spans="1:18" ht="30" customHeight="1">
      <c r="A19" s="25">
        <v>9</v>
      </c>
      <c r="B19" s="39">
        <v>41845</v>
      </c>
      <c r="C19" s="26" t="s">
        <v>55</v>
      </c>
      <c r="D19" s="27" t="s">
        <v>64</v>
      </c>
      <c r="E19" s="27" t="s">
        <v>63</v>
      </c>
      <c r="F19" s="28" t="s">
        <v>62</v>
      </c>
      <c r="G19" s="28"/>
      <c r="H19" s="94"/>
      <c r="I19" s="30"/>
      <c r="J19" s="31">
        <v>35000</v>
      </c>
      <c r="K19" s="47"/>
      <c r="L19" s="32"/>
      <c r="M19" s="33"/>
      <c r="N19" s="34">
        <f t="shared" si="6"/>
        <v>35000</v>
      </c>
      <c r="O19" s="37"/>
      <c r="P19" s="35"/>
      <c r="Q19" s="2"/>
      <c r="R19" s="78">
        <v>14.07</v>
      </c>
    </row>
    <row r="20" spans="1:18" ht="30" customHeight="1">
      <c r="A20" s="25">
        <v>10</v>
      </c>
      <c r="B20" s="39">
        <v>41845</v>
      </c>
      <c r="C20" s="26" t="s">
        <v>55</v>
      </c>
      <c r="D20" s="27" t="s">
        <v>73</v>
      </c>
      <c r="E20" s="27" t="s">
        <v>63</v>
      </c>
      <c r="F20" s="28" t="s">
        <v>62</v>
      </c>
      <c r="G20" s="28"/>
      <c r="H20" s="94"/>
      <c r="I20" s="30"/>
      <c r="J20" s="31"/>
      <c r="K20" s="47"/>
      <c r="L20" s="32">
        <v>68800</v>
      </c>
      <c r="M20" s="33"/>
      <c r="N20" s="34">
        <f t="shared" si="6"/>
        <v>68800</v>
      </c>
      <c r="O20" s="37"/>
      <c r="P20" s="35"/>
      <c r="Q20" s="2"/>
      <c r="R20" s="78">
        <v>27.65</v>
      </c>
    </row>
    <row r="21" spans="1:18" ht="30" customHeight="1">
      <c r="A21" s="25">
        <v>11</v>
      </c>
      <c r="B21" s="39">
        <v>41845</v>
      </c>
      <c r="C21" s="26" t="s">
        <v>55</v>
      </c>
      <c r="D21" s="27" t="s">
        <v>42</v>
      </c>
      <c r="E21" s="27" t="s">
        <v>63</v>
      </c>
      <c r="F21" s="28" t="s">
        <v>62</v>
      </c>
      <c r="G21" s="28"/>
      <c r="H21" s="94"/>
      <c r="I21" s="30"/>
      <c r="J21" s="31"/>
      <c r="K21" s="47"/>
      <c r="L21" s="32"/>
      <c r="M21" s="33">
        <v>30810</v>
      </c>
      <c r="N21" s="34">
        <f t="shared" si="6"/>
        <v>30810</v>
      </c>
      <c r="O21" s="37"/>
      <c r="P21" s="35"/>
      <c r="Q21" s="2"/>
      <c r="R21" s="79">
        <v>12.38</v>
      </c>
    </row>
    <row r="22" spans="1:18" ht="30" customHeight="1">
      <c r="A22" s="25">
        <v>12</v>
      </c>
      <c r="B22" s="39">
        <v>41845</v>
      </c>
      <c r="C22" s="26" t="s">
        <v>55</v>
      </c>
      <c r="D22" s="27" t="s">
        <v>41</v>
      </c>
      <c r="E22" s="27" t="s">
        <v>63</v>
      </c>
      <c r="F22" s="28" t="s">
        <v>62</v>
      </c>
      <c r="G22" s="28"/>
      <c r="H22" s="94"/>
      <c r="I22" s="30"/>
      <c r="J22" s="31"/>
      <c r="K22" s="47"/>
      <c r="L22" s="32"/>
      <c r="M22" s="33">
        <v>89046</v>
      </c>
      <c r="N22" s="34">
        <f t="shared" si="6"/>
        <v>89046</v>
      </c>
      <c r="O22" s="37">
        <v>89046</v>
      </c>
      <c r="P22" s="35"/>
      <c r="Q22" s="2"/>
      <c r="R22" s="80">
        <v>35.82</v>
      </c>
    </row>
    <row r="23" spans="1:18" ht="30" customHeight="1">
      <c r="A23" s="25">
        <v>13</v>
      </c>
      <c r="B23" s="39">
        <v>41845</v>
      </c>
      <c r="C23" s="26" t="s">
        <v>55</v>
      </c>
      <c r="D23" s="27" t="s">
        <v>61</v>
      </c>
      <c r="E23" s="27" t="s">
        <v>63</v>
      </c>
      <c r="F23" s="28" t="s">
        <v>62</v>
      </c>
      <c r="G23" s="28"/>
      <c r="H23" s="94"/>
      <c r="I23" s="30"/>
      <c r="J23" s="31"/>
      <c r="K23" s="47"/>
      <c r="L23" s="32"/>
      <c r="M23" s="33">
        <v>12700</v>
      </c>
      <c r="N23" s="34">
        <f t="shared" si="6"/>
        <v>12700</v>
      </c>
      <c r="O23" s="37">
        <v>12700</v>
      </c>
      <c r="P23" s="35"/>
      <c r="Q23" s="2"/>
      <c r="R23" s="80">
        <v>5.1100000000000003</v>
      </c>
    </row>
    <row r="24" spans="1:18" ht="30" customHeight="1">
      <c r="A24" s="25">
        <v>14</v>
      </c>
      <c r="B24" s="156">
        <v>41845</v>
      </c>
      <c r="C24" s="157" t="s">
        <v>55</v>
      </c>
      <c r="D24" s="158" t="s">
        <v>66</v>
      </c>
      <c r="E24" s="158" t="s">
        <v>63</v>
      </c>
      <c r="F24" s="159" t="s">
        <v>62</v>
      </c>
      <c r="G24" s="159"/>
      <c r="H24" s="160"/>
      <c r="I24" s="161"/>
      <c r="J24" s="162"/>
      <c r="K24" s="163"/>
      <c r="L24" s="164"/>
      <c r="M24" s="165"/>
      <c r="N24" s="166">
        <f t="shared" ref="N24" si="7">SUM(H24:M24)</f>
        <v>0</v>
      </c>
      <c r="O24" s="167">
        <v>-23100</v>
      </c>
      <c r="P24" s="168"/>
      <c r="Q24" s="169"/>
      <c r="R24" s="170">
        <v>-9.2799999999999994</v>
      </c>
    </row>
    <row r="25" spans="1:18" ht="30" customHeight="1">
      <c r="A25" s="25">
        <v>15</v>
      </c>
      <c r="B25" s="39"/>
      <c r="C25" s="26"/>
      <c r="D25" s="27"/>
      <c r="E25" s="27"/>
      <c r="F25" s="28"/>
      <c r="G25" s="28"/>
      <c r="H25" s="94"/>
      <c r="I25" s="30"/>
      <c r="J25" s="31"/>
      <c r="K25" s="47"/>
      <c r="L25" s="32"/>
      <c r="M25" s="33"/>
      <c r="N25" s="34">
        <f t="shared" si="6"/>
        <v>0</v>
      </c>
      <c r="O25" s="37"/>
      <c r="P25" s="35"/>
      <c r="Q25" s="2"/>
      <c r="R25" s="78"/>
    </row>
    <row r="26" spans="1:18">
      <c r="A26" s="43"/>
      <c r="B26" s="44"/>
      <c r="C26" s="44"/>
      <c r="D26" s="44"/>
      <c r="E26" s="44"/>
      <c r="F26" s="44"/>
      <c r="G26" s="28"/>
      <c r="H26" s="94"/>
      <c r="I26" s="44"/>
      <c r="J26" s="44"/>
      <c r="K26" s="44"/>
      <c r="L26" s="44"/>
      <c r="M26" s="44"/>
      <c r="N26" s="44"/>
      <c r="O26" s="44"/>
      <c r="P26" s="44"/>
    </row>
    <row r="27" spans="1:18">
      <c r="A27" s="51"/>
      <c r="B27" s="52"/>
      <c r="C27" s="53"/>
      <c r="D27" s="54"/>
      <c r="E27" s="54"/>
      <c r="F27" s="55"/>
      <c r="G27" s="56"/>
      <c r="H27" s="57"/>
      <c r="I27" s="58"/>
      <c r="J27" s="58"/>
      <c r="K27" s="58"/>
      <c r="L27" s="58"/>
      <c r="M27" s="58"/>
      <c r="N27" s="59"/>
      <c r="O27" s="60"/>
      <c r="P27" s="81"/>
    </row>
    <row r="28" spans="1:18">
      <c r="A28" s="43"/>
      <c r="B28" s="50" t="s">
        <v>34</v>
      </c>
      <c r="C28" s="50"/>
      <c r="D28" s="50"/>
      <c r="E28" s="44"/>
      <c r="F28" s="44"/>
      <c r="G28" s="50" t="s">
        <v>36</v>
      </c>
      <c r="H28" s="50"/>
      <c r="I28" s="50"/>
      <c r="J28" s="44"/>
      <c r="K28" s="44"/>
      <c r="L28" s="50" t="s">
        <v>35</v>
      </c>
      <c r="M28" s="50"/>
      <c r="N28" s="50"/>
      <c r="O28" s="44"/>
      <c r="P28" s="81"/>
    </row>
    <row r="29" spans="1:18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81"/>
    </row>
    <row r="30" spans="1:18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1" operator="notEqual">
      <formula>0</formula>
    </cfRule>
  </conditionalFormatting>
  <dataValidations count="12"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  <dataValidation type="decimal" operator="greaterThanOrEqual" allowBlank="1" showErrorMessage="1" errorTitle="Valore" error="Inserire un numero maggiore o uguale a 0 (zero)!" sqref="H27:M27 H12:H22 H11:M11 K22 J12:L14 L15:M22 I15:J22 G15:G16 H23:M25">
      <formula1>0</formula1>
      <formula2>0</formula2>
    </dataValidation>
    <dataValidation type="whole" operator="greaterThanOrEqual" allowBlank="1" showErrorMessage="1" errorTitle="Valore" error="Inserire un numero maggiore o uguale a 0 (zero)!" sqref="N27 N11:N25">
      <formula1>0</formula1>
      <formula2>0</formula2>
    </dataValidation>
    <dataValidation type="textLength" operator="greaterThan" allowBlank="1" showErrorMessage="1" sqref="D27:E27 E11 D12:E25">
      <formula1>1</formula1>
      <formula2>0</formula2>
    </dataValidation>
    <dataValidation type="textLength" operator="greaterThan" sqref="F27 F11:F25">
      <formula1>1</formula1>
      <formula2>0</formula2>
    </dataValidation>
    <dataValidation type="date" operator="greaterThanOrEqual" showErrorMessage="1" errorTitle="Data" error="Inserire una data superiore al 1/11/2000" sqref="B27 B11:B25">
      <formula1>36831</formula1>
      <formula2>0</formula2>
    </dataValidation>
    <dataValidation type="textLength" operator="greaterThan" allowBlank="1" sqref="C27">
      <formula1>1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Nota Spese Italia</vt:lpstr>
      <vt:lpstr>Nota Spese CLP</vt:lpstr>
      <vt:lpstr>Nota Spese COP</vt:lpstr>
      <vt:lpstr>'Nota Spese CLP'!Print_Area</vt:lpstr>
      <vt:lpstr>'Nota Spese COP'!Print_Area</vt:lpstr>
      <vt:lpstr>'Nota Spese Italia'!Print_Area</vt:lpstr>
      <vt:lpstr>'Nota Spese CLP'!Print_Titles</vt:lpstr>
      <vt:lpstr>'Nota Spese COP'!Print_Titles</vt:lpstr>
      <vt:lpstr>'Nota Spese Italia'!Print_Titles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2014-07-30T14:08:39Z</cp:lastPrinted>
  <dcterms:created xsi:type="dcterms:W3CDTF">2007-03-06T14:42:56Z</dcterms:created>
  <dcterms:modified xsi:type="dcterms:W3CDTF">2014-07-30T14:18:56Z</dcterms:modified>
</cp:coreProperties>
</file>