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290" windowHeight="10890"/>
  </bookViews>
  <sheets>
    <sheet name="Expense EURO" sheetId="1" r:id="rId1"/>
    <sheet name="Expense USD" sheetId="6" r:id="rId2"/>
    <sheet name="Expense MXN" sheetId="7" r:id="rId3"/>
    <sheet name="TOTAL" sheetId="8" r:id="rId4"/>
  </sheets>
  <calcPr calcId="125725"/>
</workbook>
</file>

<file path=xl/calcChain.xml><?xml version="1.0" encoding="utf-8"?>
<calcChain xmlns="http://schemas.openxmlformats.org/spreadsheetml/2006/main">
  <c r="N29" i="1"/>
  <c r="H29"/>
  <c r="H28"/>
  <c r="N28" s="1"/>
  <c r="N27"/>
  <c r="H27"/>
  <c r="N26"/>
  <c r="H26"/>
  <c r="N25"/>
  <c r="H25"/>
  <c r="N24"/>
  <c r="H24"/>
  <c r="N23"/>
  <c r="H23"/>
  <c r="N22"/>
  <c r="H22"/>
  <c r="N21"/>
  <c r="H21"/>
  <c r="N20"/>
  <c r="H20"/>
  <c r="N19"/>
  <c r="H19"/>
  <c r="N18"/>
  <c r="H18"/>
  <c r="N17"/>
  <c r="H17"/>
  <c r="N16"/>
  <c r="H16"/>
  <c r="N15"/>
  <c r="H15"/>
  <c r="R5" i="7"/>
  <c r="R1"/>
  <c r="R5" i="6"/>
  <c r="R1"/>
  <c r="K30" i="8" l="1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K5"/>
  <c r="J5"/>
  <c r="K4"/>
  <c r="J4"/>
  <c r="F5"/>
  <c r="G5"/>
  <c r="F6"/>
  <c r="G6"/>
  <c r="E7"/>
  <c r="F7"/>
  <c r="G7"/>
  <c r="E8"/>
  <c r="F8"/>
  <c r="G8"/>
  <c r="E9"/>
  <c r="F9"/>
  <c r="G9"/>
  <c r="E10"/>
  <c r="F10"/>
  <c r="G10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F4"/>
  <c r="G4"/>
  <c r="K3" l="1"/>
  <c r="J3"/>
  <c r="F3"/>
  <c r="G3"/>
  <c r="E5" i="1" l="1"/>
  <c r="D5" i="6"/>
  <c r="D5" i="7"/>
  <c r="H18" l="1"/>
  <c r="N18" s="1"/>
  <c r="H17"/>
  <c r="N17" s="1"/>
  <c r="H16"/>
  <c r="N16" s="1"/>
  <c r="H15"/>
  <c r="N15" s="1"/>
  <c r="H14"/>
  <c r="N14" s="1"/>
  <c r="H13"/>
  <c r="N13" s="1"/>
  <c r="H12"/>
  <c r="H7" s="1"/>
  <c r="H11"/>
  <c r="N11" s="1"/>
  <c r="P7"/>
  <c r="C4" i="8" s="1"/>
  <c r="O7" i="7"/>
  <c r="P3" s="1"/>
  <c r="M7"/>
  <c r="L7"/>
  <c r="K7"/>
  <c r="J7"/>
  <c r="I7"/>
  <c r="G7"/>
  <c r="N18" i="6"/>
  <c r="H18"/>
  <c r="N17"/>
  <c r="H17"/>
  <c r="N16"/>
  <c r="H16"/>
  <c r="N15"/>
  <c r="H15"/>
  <c r="N14"/>
  <c r="H14"/>
  <c r="N13"/>
  <c r="H13"/>
  <c r="N12"/>
  <c r="H12"/>
  <c r="N11"/>
  <c r="H11"/>
  <c r="P7"/>
  <c r="C3" i="8" s="1"/>
  <c r="O7" i="6"/>
  <c r="M7"/>
  <c r="L7"/>
  <c r="K7"/>
  <c r="J7"/>
  <c r="I7"/>
  <c r="H7"/>
  <c r="G7"/>
  <c r="P3"/>
  <c r="N12" i="7" l="1"/>
  <c r="N7"/>
  <c r="P1"/>
  <c r="B4" i="8" s="1"/>
  <c r="N7" i="6"/>
  <c r="P1"/>
  <c r="B3" i="8" s="1"/>
  <c r="H30" i="1"/>
  <c r="N30" s="1"/>
  <c r="H14"/>
  <c r="N14" s="1"/>
  <c r="H13"/>
  <c r="N13" s="1"/>
  <c r="H12"/>
  <c r="N12" s="1"/>
  <c r="H11"/>
  <c r="N11" s="1"/>
  <c r="O7"/>
  <c r="P3" s="1"/>
  <c r="M7"/>
  <c r="L7"/>
  <c r="K7"/>
  <c r="J7"/>
  <c r="I7"/>
  <c r="G7"/>
  <c r="I5" i="8" l="1"/>
  <c r="E5"/>
  <c r="I4"/>
  <c r="E4"/>
  <c r="I6"/>
  <c r="E6"/>
  <c r="P5" i="7"/>
  <c r="M1" i="6"/>
  <c r="P5"/>
  <c r="M1" i="7"/>
  <c r="H7" i="1"/>
  <c r="P1" s="1"/>
  <c r="B2" i="8" s="1"/>
  <c r="N7" i="1"/>
  <c r="I3" i="8" l="1"/>
  <c r="K1" s="1"/>
  <c r="E3"/>
  <c r="G1" s="1"/>
  <c r="C2"/>
  <c r="C8" s="1"/>
  <c r="M1" i="1"/>
  <c r="P5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<sst xmlns="http://schemas.openxmlformats.org/spreadsheetml/2006/main" count="228" uniqueCount="79">
  <si>
    <t>Name&amp;Surname</t>
  </si>
  <si>
    <t>Check</t>
  </si>
  <si>
    <t>Total AMOUNT</t>
  </si>
  <si>
    <t>yes</t>
  </si>
  <si>
    <t>Sales Manager</t>
  </si>
  <si>
    <t>Cash advance</t>
  </si>
  <si>
    <t>no</t>
  </si>
  <si>
    <t>Company car</t>
  </si>
  <si>
    <t>Credit Card payments</t>
  </si>
  <si>
    <t>Cost per Mile</t>
  </si>
  <si>
    <t>No. Attached documents:</t>
  </si>
  <si>
    <t>Fuel cost (company car)</t>
  </si>
  <si>
    <t>TOTAL REFUND</t>
  </si>
  <si>
    <t>(value EURO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</si>
  <si>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</si>
  <si>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</si>
  <si>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</si>
  <si>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</si>
  <si>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</si>
  <si>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</si>
  <si>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</si>
  <si>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</si>
  <si>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</si>
  <si>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</si>
  <si>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</si>
  <si>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</si>
  <si>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</si>
  <si>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</si>
  <si>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</si>
  <si>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</si>
  <si>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</si>
  <si>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 xml:space="preserve">Invoice </t>
  </si>
  <si>
    <t>Fiscal Receipt</t>
  </si>
  <si>
    <t>KM</t>
  </si>
  <si>
    <t>Sign</t>
  </si>
  <si>
    <t xml:space="preserve">Administration </t>
  </si>
  <si>
    <t>CFO</t>
  </si>
  <si>
    <t>si</t>
  </si>
  <si>
    <t>Fuel cost (for company card)</t>
  </si>
  <si>
    <t>Car waste (for company card)</t>
  </si>
  <si>
    <t>Country</t>
  </si>
  <si>
    <t>Value</t>
  </si>
  <si>
    <t>DATA</t>
  </si>
  <si>
    <t>Firma Dipendente</t>
  </si>
  <si>
    <t>Verifica Amministrativa</t>
  </si>
  <si>
    <t>Autorizzazione Responsabile Amministrativo</t>
  </si>
  <si>
    <t>EURO Value</t>
  </si>
  <si>
    <t>Sergio Rodríguez-Solís Guerrero</t>
  </si>
  <si>
    <t>Sergio rodríguez-Solís Guerrero</t>
  </si>
  <si>
    <t>Taxi</t>
  </si>
  <si>
    <t>Breakfast</t>
  </si>
  <si>
    <t>Lunch</t>
  </si>
  <si>
    <t>Dinner</t>
  </si>
  <si>
    <t>USD</t>
  </si>
  <si>
    <t>Ecuador</t>
  </si>
  <si>
    <t>EUR</t>
  </si>
  <si>
    <t>Original</t>
  </si>
  <si>
    <t>Euro</t>
  </si>
  <si>
    <t>Currency</t>
  </si>
  <si>
    <t>Project</t>
  </si>
  <si>
    <t>MXN</t>
  </si>
  <si>
    <t>MarinaMex</t>
  </si>
  <si>
    <t>Panama</t>
  </si>
  <si>
    <t>México</t>
  </si>
  <si>
    <t>Change USD to MXN</t>
  </si>
  <si>
    <t>Change EUR to MXN</t>
  </si>
  <si>
    <t>Madrid</t>
  </si>
  <si>
    <t>HT</t>
  </si>
  <si>
    <t>Toll</t>
  </si>
  <si>
    <t>Milano</t>
  </si>
  <si>
    <t>Metro</t>
  </si>
  <si>
    <t>Train</t>
  </si>
  <si>
    <t>Honduras</t>
  </si>
  <si>
    <t>Exchange</t>
  </si>
  <si>
    <t>Costa Rica</t>
  </si>
  <si>
    <t>Hotel Extra</t>
  </si>
  <si>
    <t>06_02</t>
  </si>
  <si>
    <t>06_03</t>
  </si>
  <si>
    <t>06_01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</si>
</sst>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mmmm\ yyyy"/>
    <numFmt numFmtId="167" formatCode="_-[$€-2]\ * #,##0.00_-;\-[$€-2]\ * #,##0.00_-;_-[$€-2]\ * \-??_-"/>
    <numFmt numFmtId="168" formatCode="_-[$€-2]\ * #,##0.00_-;\-[$€-2]\ * #,##0.00_-;_-[$€-2]\ * \-??_-;_-@_-"/>
    <numFmt numFmtId="169" formatCode="#.##&quot; km/l&quot;"/>
    <numFmt numFmtId="170" formatCode="&quot;€ &quot;#,##0.00"/>
    <numFmt numFmtId="171" formatCode="00\ "/>
    <numFmt numFmtId="172" formatCode="dd/mm/yy;@"/>
    <numFmt numFmtId="173" formatCode="_-* #,##0.00_-;\-* #,##0.00_-;_-* \-??_-;_-@_-"/>
    <numFmt numFmtId="174" formatCode="&quot;€&quot;\ #,##0.00"/>
    <numFmt numFmtId="175" formatCode="_-[$€-2]\ * #,##0.00_-;\-[$€-2]\ * #,##0.00_-;_-[$€-2]\ * &quot;-&quot;??_-;_-@_-"/>
    <numFmt numFmtId="176" formatCode="_-* #,##0.00\ [$€-C0A]_-;\-* #,##0.00\ [$€-C0A]_-;_-* &quot;-&quot;??\ [$€-C0A]_-;_-@_-"/>
  </numFmts>
  <fonts count="14">
    <font>
      <sz val="11"/>
      <color theme="1"/>
      <name val="Calibri"/>
      <family val="2"/>
      <scheme val="minor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sz val="10"/>
      <name val="Arial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20"/>
      <color indexed="10"/>
      <name val="Gulim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NumberFormat="1" applyFont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167" fontId="2" fillId="3" borderId="5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168" fontId="2" fillId="2" borderId="5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167" fontId="1" fillId="2" borderId="5" xfId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168" fontId="2" fillId="2" borderId="8" xfId="1" applyNumberFormat="1" applyFont="1" applyFill="1" applyBorder="1" applyAlignment="1" applyProtection="1">
      <alignment horizontal="right" vertical="center"/>
      <protection locked="0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168" fontId="2" fillId="4" borderId="1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9" fontId="1" fillId="2" borderId="11" xfId="1" applyNumberFormat="1" applyFont="1" applyFill="1" applyBorder="1" applyAlignment="1" applyProtection="1">
      <alignment horizontal="right" vertical="center"/>
      <protection locked="0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vertical="center"/>
    </xf>
    <xf numFmtId="0" fontId="1" fillId="5" borderId="14" xfId="0" applyNumberFormat="1" applyFont="1" applyFill="1" applyBorder="1" applyAlignment="1" applyProtection="1">
      <alignment vertical="center"/>
    </xf>
    <xf numFmtId="38" fontId="1" fillId="7" borderId="17" xfId="0" applyNumberFormat="1" applyFont="1" applyFill="1" applyBorder="1" applyAlignment="1" applyProtection="1">
      <alignment horizontal="center" vertical="center"/>
    </xf>
    <xf numFmtId="170" fontId="1" fillId="7" borderId="18" xfId="0" applyNumberFormat="1" applyFont="1" applyFill="1" applyBorder="1" applyAlignment="1" applyProtection="1">
      <alignment horizontal="right" vertical="center"/>
    </xf>
    <xf numFmtId="170" fontId="1" fillId="7" borderId="19" xfId="0" applyNumberFormat="1" applyFont="1" applyFill="1" applyBorder="1" applyAlignment="1" applyProtection="1">
      <alignment horizontal="right" vertical="center"/>
    </xf>
    <xf numFmtId="170" fontId="1" fillId="7" borderId="20" xfId="0" applyNumberFormat="1" applyFont="1" applyFill="1" applyBorder="1" applyAlignment="1" applyProtection="1">
      <alignment horizontal="right" vertical="center"/>
    </xf>
    <xf numFmtId="170" fontId="1" fillId="7" borderId="21" xfId="0" applyNumberFormat="1" applyFont="1" applyFill="1" applyBorder="1" applyAlignment="1" applyProtection="1">
      <alignment horizontal="right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1" fillId="7" borderId="41" xfId="0" applyFont="1" applyFill="1" applyBorder="1" applyAlignment="1" applyProtection="1">
      <alignment horizontal="center" vertical="center" wrapText="1"/>
    </xf>
    <xf numFmtId="171" fontId="1" fillId="8" borderId="43" xfId="0" applyNumberFormat="1" applyFont="1" applyFill="1" applyBorder="1" applyAlignment="1" applyProtection="1">
      <alignment horizontal="center" vertical="center"/>
    </xf>
    <xf numFmtId="172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lef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vertical="center"/>
      <protection locked="0"/>
    </xf>
    <xf numFmtId="173" fontId="1" fillId="0" borderId="48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  <protection locked="0"/>
    </xf>
    <xf numFmtId="173" fontId="1" fillId="0" borderId="45" xfId="0" applyNumberFormat="1" applyFont="1" applyBorder="1" applyAlignment="1" applyProtection="1">
      <alignment horizontal="right" vertical="center"/>
      <protection locked="0"/>
    </xf>
    <xf numFmtId="173" fontId="1" fillId="0" borderId="50" xfId="0" applyNumberFormat="1" applyFont="1" applyBorder="1" applyAlignment="1" applyProtection="1">
      <alignment horizontal="right" vertical="center"/>
      <protection locked="0"/>
    </xf>
    <xf numFmtId="167" fontId="1" fillId="3" borderId="51" xfId="1" applyFont="1" applyFill="1" applyBorder="1" applyAlignment="1" applyProtection="1">
      <alignment horizontal="right" vertical="center"/>
    </xf>
    <xf numFmtId="4" fontId="1" fillId="2" borderId="52" xfId="0" applyNumberFormat="1" applyFont="1" applyFill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</xf>
    <xf numFmtId="171" fontId="1" fillId="8" borderId="54" xfId="0" applyNumberFormat="1" applyFont="1" applyFill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vertical="center"/>
      <protection locked="0"/>
    </xf>
    <xf numFmtId="4" fontId="1" fillId="2" borderId="51" xfId="0" applyNumberFormat="1" applyFont="1" applyFill="1" applyBorder="1" applyAlignment="1" applyProtection="1">
      <alignment vertical="center"/>
      <protection locked="0"/>
    </xf>
    <xf numFmtId="172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173" fontId="1" fillId="0" borderId="55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1" fontId="1" fillId="9" borderId="0" xfId="0" applyNumberFormat="1" applyFont="1" applyFill="1" applyBorder="1" applyAlignment="1" applyProtection="1">
      <alignment horizontal="center" vertical="center"/>
    </xf>
    <xf numFmtId="172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3" fontId="1" fillId="9" borderId="0" xfId="0" applyNumberFormat="1" applyFont="1" applyFill="1" applyBorder="1" applyAlignment="1" applyProtection="1">
      <alignment horizontal="right" vertical="center"/>
    </xf>
    <xf numFmtId="173" fontId="1" fillId="9" borderId="0" xfId="0" applyNumberFormat="1" applyFont="1" applyFill="1" applyBorder="1" applyAlignment="1" applyProtection="1">
      <alignment horizontal="right" vertical="center"/>
      <protection locked="0"/>
    </xf>
    <xf numFmtId="167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9" borderId="56" xfId="0" applyFont="1" applyFill="1" applyBorder="1" applyAlignment="1" applyProtection="1">
      <alignment vertical="center"/>
    </xf>
    <xf numFmtId="43" fontId="2" fillId="3" borderId="5" xfId="1" applyNumberFormat="1" applyFont="1" applyFill="1" applyBorder="1" applyAlignment="1" applyProtection="1">
      <alignment horizontal="right" vertical="center"/>
    </xf>
    <xf numFmtId="43" fontId="2" fillId="2" borderId="5" xfId="1" applyNumberFormat="1" applyFont="1" applyFill="1" applyBorder="1" applyAlignment="1" applyProtection="1">
      <alignment horizontal="right" vertical="center"/>
      <protection locked="0"/>
    </xf>
    <xf numFmtId="39" fontId="1" fillId="2" borderId="5" xfId="1" applyNumberFormat="1" applyFont="1" applyFill="1" applyBorder="1" applyAlignment="1" applyProtection="1">
      <alignment horizontal="right" vertical="center"/>
      <protection locked="0"/>
    </xf>
    <xf numFmtId="43" fontId="2" fillId="4" borderId="10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9" fontId="1" fillId="2" borderId="8" xfId="1" applyNumberFormat="1" applyFont="1" applyFill="1" applyBorder="1" applyAlignment="1" applyProtection="1">
      <alignment horizontal="right" vertical="center"/>
      <protection locked="0"/>
    </xf>
    <xf numFmtId="38" fontId="1" fillId="7" borderId="60" xfId="0" applyNumberFormat="1" applyFont="1" applyFill="1" applyBorder="1" applyAlignment="1" applyProtection="1">
      <alignment horizontal="center" vertical="center"/>
    </xf>
    <xf numFmtId="4" fontId="1" fillId="7" borderId="61" xfId="0" applyNumberFormat="1" applyFont="1" applyFill="1" applyBorder="1" applyAlignment="1" applyProtection="1">
      <alignment horizontal="right" vertical="center"/>
    </xf>
    <xf numFmtId="4" fontId="1" fillId="7" borderId="25" xfId="0" applyNumberFormat="1" applyFont="1" applyFill="1" applyBorder="1" applyAlignment="1" applyProtection="1">
      <alignment horizontal="right" vertical="center"/>
    </xf>
    <xf numFmtId="4" fontId="1" fillId="7" borderId="26" xfId="0" applyNumberFormat="1" applyFont="1" applyFill="1" applyBorder="1" applyAlignment="1" applyProtection="1">
      <alignment horizontal="right" vertical="center"/>
    </xf>
    <xf numFmtId="4" fontId="1" fillId="7" borderId="34" xfId="0" applyNumberFormat="1" applyFont="1" applyFill="1" applyBorder="1" applyAlignment="1" applyProtection="1">
      <alignment horizontal="right" vertical="center"/>
    </xf>
    <xf numFmtId="4" fontId="1" fillId="7" borderId="39" xfId="0" applyNumberFormat="1" applyFont="1" applyFill="1" applyBorder="1" applyAlignment="1" applyProtection="1">
      <alignment horizontal="right" vertical="center"/>
    </xf>
    <xf numFmtId="0" fontId="1" fillId="7" borderId="69" xfId="0" applyFont="1" applyFill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38" fontId="1" fillId="0" borderId="72" xfId="0" applyNumberFormat="1" applyFont="1" applyBorder="1" applyAlignment="1" applyProtection="1">
      <alignment horizontal="center" vertical="center"/>
      <protection locked="0"/>
    </xf>
    <xf numFmtId="173" fontId="1" fillId="0" borderId="73" xfId="0" applyNumberFormat="1" applyFont="1" applyBorder="1" applyAlignment="1" applyProtection="1">
      <alignment horizontal="right" vertical="center"/>
    </xf>
    <xf numFmtId="173" fontId="1" fillId="0" borderId="48" xfId="0" applyNumberFormat="1" applyFont="1" applyBorder="1" applyAlignment="1" applyProtection="1">
      <alignment horizontal="right" vertical="center"/>
      <protection locked="0"/>
    </xf>
    <xf numFmtId="0" fontId="2" fillId="0" borderId="74" xfId="0" applyFont="1" applyBorder="1" applyAlignment="1" applyProtection="1">
      <alignment horizontal="right" vertical="center" wrapText="1"/>
    </xf>
    <xf numFmtId="38" fontId="1" fillId="0" borderId="75" xfId="0" applyNumberFormat="1" applyFont="1" applyBorder="1" applyAlignment="1" applyProtection="1">
      <alignment horizontal="center" vertical="center"/>
      <protection locked="0"/>
    </xf>
    <xf numFmtId="175" fontId="1" fillId="0" borderId="0" xfId="0" applyNumberFormat="1" applyFont="1" applyAlignment="1" applyProtection="1">
      <alignment vertical="center"/>
    </xf>
    <xf numFmtId="165" fontId="0" fillId="0" borderId="0" xfId="2" applyFont="1"/>
    <xf numFmtId="176" fontId="0" fillId="0" borderId="0" xfId="3" applyNumberFormat="1" applyFont="1"/>
    <xf numFmtId="164" fontId="0" fillId="0" borderId="0" xfId="0" applyNumberFormat="1"/>
    <xf numFmtId="0" fontId="13" fillId="12" borderId="76" xfId="0" applyFont="1" applyFill="1" applyBorder="1" applyAlignment="1">
      <alignment horizontal="center"/>
    </xf>
    <xf numFmtId="165" fontId="13" fillId="12" borderId="77" xfId="2" applyFont="1" applyFill="1" applyBorder="1" applyAlignment="1">
      <alignment horizontal="center"/>
    </xf>
    <xf numFmtId="176" fontId="13" fillId="12" borderId="78" xfId="3" applyNumberFormat="1" applyFont="1" applyFill="1" applyBorder="1" applyAlignment="1">
      <alignment horizontal="center"/>
    </xf>
    <xf numFmtId="0" fontId="0" fillId="0" borderId="79" xfId="0" applyBorder="1"/>
    <xf numFmtId="165" fontId="0" fillId="0" borderId="80" xfId="2" applyFont="1" applyBorder="1"/>
    <xf numFmtId="176" fontId="0" fillId="0" borderId="81" xfId="3" applyNumberFormat="1" applyFont="1" applyBorder="1"/>
    <xf numFmtId="0" fontId="0" fillId="0" borderId="82" xfId="0" applyBorder="1"/>
    <xf numFmtId="165" fontId="0" fillId="0" borderId="0" xfId="2" applyFont="1" applyBorder="1"/>
    <xf numFmtId="176" fontId="0" fillId="0" borderId="83" xfId="3" applyNumberFormat="1" applyFont="1" applyBorder="1"/>
    <xf numFmtId="0" fontId="0" fillId="0" borderId="30" xfId="0" applyBorder="1"/>
    <xf numFmtId="165" fontId="0" fillId="0" borderId="84" xfId="2" applyFont="1" applyBorder="1"/>
    <xf numFmtId="176" fontId="0" fillId="0" borderId="85" xfId="3" applyNumberFormat="1" applyFont="1" applyBorder="1"/>
    <xf numFmtId="0" fontId="13" fillId="12" borderId="77" xfId="0" applyFont="1" applyFill="1" applyBorder="1"/>
    <xf numFmtId="164" fontId="13" fillId="12" borderId="78" xfId="0" applyNumberFormat="1" applyFont="1" applyFill="1" applyBorder="1"/>
    <xf numFmtId="164" fontId="0" fillId="0" borderId="79" xfId="3" applyFont="1" applyBorder="1"/>
    <xf numFmtId="164" fontId="0" fillId="0" borderId="80" xfId="3" applyFont="1" applyBorder="1"/>
    <xf numFmtId="164" fontId="0" fillId="0" borderId="81" xfId="3" applyFont="1" applyBorder="1"/>
    <xf numFmtId="164" fontId="0" fillId="0" borderId="82" xfId="3" applyFont="1" applyBorder="1"/>
    <xf numFmtId="164" fontId="0" fillId="0" borderId="0" xfId="3" applyFont="1" applyBorder="1"/>
    <xf numFmtId="164" fontId="0" fillId="0" borderId="83" xfId="3" applyFont="1" applyBorder="1"/>
    <xf numFmtId="164" fontId="0" fillId="0" borderId="30" xfId="3" applyFont="1" applyBorder="1"/>
    <xf numFmtId="164" fontId="0" fillId="0" borderId="84" xfId="3" applyFont="1" applyBorder="1"/>
    <xf numFmtId="164" fontId="0" fillId="0" borderId="85" xfId="3" applyFont="1" applyBorder="1"/>
    <xf numFmtId="0" fontId="13" fillId="11" borderId="76" xfId="0" applyFont="1" applyFill="1" applyBorder="1" applyAlignment="1">
      <alignment horizontal="center"/>
    </xf>
    <xf numFmtId="0" fontId="13" fillId="11" borderId="77" xfId="0" applyFont="1" applyFill="1" applyBorder="1" applyAlignment="1">
      <alignment horizontal="center"/>
    </xf>
    <xf numFmtId="0" fontId="13" fillId="11" borderId="78" xfId="0" applyFont="1" applyFill="1" applyBorder="1" applyAlignment="1">
      <alignment horizontal="center"/>
    </xf>
    <xf numFmtId="176" fontId="13" fillId="12" borderId="86" xfId="3" applyNumberFormat="1" applyFont="1" applyFill="1" applyBorder="1"/>
    <xf numFmtId="164" fontId="12" fillId="11" borderId="79" xfId="3" applyFont="1" applyFill="1" applyBorder="1"/>
    <xf numFmtId="164" fontId="12" fillId="11" borderId="80" xfId="3" applyFont="1" applyFill="1" applyBorder="1"/>
    <xf numFmtId="164" fontId="12" fillId="11" borderId="81" xfId="3" applyFont="1" applyFill="1" applyBorder="1"/>
    <xf numFmtId="174" fontId="2" fillId="0" borderId="0" xfId="0" applyNumberFormat="1" applyFont="1" applyAlignment="1" applyProtection="1">
      <alignment vertical="center"/>
    </xf>
    <xf numFmtId="2" fontId="2" fillId="0" borderId="74" xfId="0" applyNumberFormat="1" applyFont="1" applyBorder="1" applyAlignment="1" applyProtection="1">
      <alignment horizontal="right" vertical="center" wrapText="1"/>
    </xf>
    <xf numFmtId="0" fontId="1" fillId="7" borderId="37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1" fillId="8" borderId="22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40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9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174" fontId="2" fillId="0" borderId="64" xfId="0" applyNumberFormat="1" applyFont="1" applyBorder="1" applyAlignment="1" applyProtection="1">
      <alignment horizontal="center" vertical="center" wrapText="1"/>
    </xf>
    <xf numFmtId="174" fontId="2" fillId="0" borderId="68" xfId="0" applyNumberFormat="1" applyFont="1" applyBorder="1" applyAlignment="1" applyProtection="1">
      <alignment horizontal="center" vertical="center" wrapText="1"/>
    </xf>
    <xf numFmtId="174" fontId="2" fillId="0" borderId="71" xfId="0" applyNumberFormat="1" applyFont="1" applyBorder="1" applyAlignment="1" applyProtection="1">
      <alignment horizontal="center" vertical="center" wrapText="1"/>
    </xf>
    <xf numFmtId="0" fontId="1" fillId="7" borderId="66" xfId="0" applyFont="1" applyFill="1" applyBorder="1" applyAlignment="1" applyProtection="1">
      <alignment horizontal="center" vertical="center" wrapText="1"/>
    </xf>
    <xf numFmtId="0" fontId="1" fillId="7" borderId="70" xfId="0" applyFont="1" applyFill="1" applyBorder="1" applyAlignment="1" applyProtection="1">
      <alignment horizontal="center" vertical="center" wrapText="1"/>
    </xf>
    <xf numFmtId="0" fontId="1" fillId="7" borderId="67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63" xfId="0" applyFont="1" applyFill="1" applyBorder="1" applyAlignment="1" applyProtection="1">
      <alignment horizontal="center" vertical="center" wrapText="1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38" fontId="1" fillId="7" borderId="15" xfId="0" applyNumberFormat="1" applyFont="1" applyFill="1" applyBorder="1" applyAlignment="1" applyProtection="1">
      <alignment horizontal="center" vertical="center"/>
    </xf>
    <xf numFmtId="38" fontId="1" fillId="7" borderId="16" xfId="0" applyNumberFormat="1" applyFont="1" applyFill="1" applyBorder="1" applyAlignment="1" applyProtection="1">
      <alignment horizontal="center" vertical="center"/>
    </xf>
    <xf numFmtId="0" fontId="2" fillId="6" borderId="61" xfId="0" applyFont="1" applyFill="1" applyBorder="1" applyAlignment="1" applyProtection="1">
      <alignment horizontal="center" vertical="center" wrapText="1"/>
    </xf>
    <xf numFmtId="0" fontId="2" fillId="6" borderId="61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</xf>
    <xf numFmtId="0" fontId="1" fillId="7" borderId="62" xfId="0" applyFont="1" applyFill="1" applyBorder="1" applyAlignment="1" applyProtection="1">
      <alignment horizontal="center" vertical="center" wrapText="1"/>
    </xf>
    <xf numFmtId="0" fontId="1" fillId="7" borderId="65" xfId="0" applyFont="1" applyFill="1" applyBorder="1" applyAlignment="1" applyProtection="1">
      <alignment horizontal="center" vertical="center" wrapText="1"/>
    </xf>
  </cellXfs>
  <cellStyles count="4">
    <cellStyle name="Comma" xfId="2" builtinId="3"/>
    <cellStyle name="Currency" xfId="3" builtinId="4"/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view="pageBreakPreview" zoomScale="60" zoomScaleNormal="50" workbookViewId="0">
      <selection activeCell="L22" sqref="L22"/>
    </sheetView>
  </sheetViews>
  <sheetFormatPr defaultColWidth="9.28515625" defaultRowHeight="18.75"/>
  <cols>
    <col min="1" max="1" width="6.7109375" style="60" customWidth="1"/>
    <col min="2" max="2" width="19.42578125" style="17" customWidth="1"/>
    <col min="3" max="3" width="18.7109375" style="17" customWidth="1"/>
    <col min="4" max="4" width="36" style="17" customWidth="1"/>
    <col min="5" max="5" width="28.7109375" style="17" customWidth="1"/>
    <col min="6" max="6" width="39.42578125" style="17" customWidth="1"/>
    <col min="7" max="7" width="30.5703125" style="17" customWidth="1"/>
    <col min="8" max="8" width="41.28515625" style="17" customWidth="1"/>
    <col min="9" max="10" width="26.42578125" style="17" customWidth="1"/>
    <col min="11" max="11" width="24.28515625" style="17" customWidth="1"/>
    <col min="12" max="12" width="22.28515625" style="17" customWidth="1"/>
    <col min="13" max="13" width="25.5703125" style="17" customWidth="1"/>
    <col min="14" max="17" width="19.7109375" style="17" customWidth="1"/>
    <col min="18" max="18" width="19.7109375" style="5" customWidth="1"/>
    <col min="19" max="19" width="8.5703125" style="17" customWidth="1"/>
    <col min="20" max="16384" width="9.28515625" style="17"/>
  </cols>
  <sheetData>
    <row r="1" spans="1:19" s="4" customFormat="1" ht="35.25" customHeight="1">
      <c r="A1" s="1"/>
      <c r="B1" s="158" t="s">
        <v>0</v>
      </c>
      <c r="C1" s="158"/>
      <c r="D1" s="158"/>
      <c r="E1" s="159" t="s">
        <v>48</v>
      </c>
      <c r="F1" s="159"/>
      <c r="G1" s="2">
        <v>41791</v>
      </c>
      <c r="H1" s="3" t="s">
        <v>78</v>
      </c>
      <c r="L1" s="4" t="s">
        <v>1</v>
      </c>
      <c r="M1" s="5">
        <f>+P1-N7</f>
        <v>0</v>
      </c>
      <c r="N1" s="6" t="s">
        <v>2</v>
      </c>
      <c r="O1" s="7"/>
      <c r="P1" s="8">
        <f>SUM(H7:M7)</f>
        <v>386.27309000000002</v>
      </c>
      <c r="Q1" s="5" t="s">
        <v>3</v>
      </c>
    </row>
    <row r="2" spans="1:19" s="4" customFormat="1" ht="35.25" customHeight="1">
      <c r="A2" s="1"/>
      <c r="B2" s="160" t="s">
        <v>4</v>
      </c>
      <c r="C2" s="160"/>
      <c r="D2" s="160"/>
      <c r="E2" s="159"/>
      <c r="F2" s="159"/>
      <c r="G2" s="9"/>
      <c r="H2" s="9"/>
      <c r="N2" s="10" t="s">
        <v>5</v>
      </c>
      <c r="O2" s="11"/>
      <c r="P2" s="12"/>
      <c r="Q2" s="5" t="s">
        <v>6</v>
      </c>
    </row>
    <row r="3" spans="1:19" s="4" customFormat="1" ht="35.25" customHeight="1">
      <c r="A3" s="1"/>
      <c r="B3" s="160" t="s">
        <v>7</v>
      </c>
      <c r="C3" s="160"/>
      <c r="D3" s="160"/>
      <c r="E3" s="159" t="s">
        <v>6</v>
      </c>
      <c r="F3" s="159"/>
      <c r="N3" s="10" t="s">
        <v>8</v>
      </c>
      <c r="O3" s="11"/>
      <c r="P3" s="12">
        <f>+O7</f>
        <v>0</v>
      </c>
      <c r="Q3" s="13"/>
      <c r="R3" s="14"/>
    </row>
    <row r="4" spans="1:19" s="4" customFormat="1" ht="35.25" customHeight="1" thickBot="1">
      <c r="A4" s="1"/>
      <c r="E4" s="14"/>
      <c r="F4" s="14"/>
      <c r="G4" s="10" t="s">
        <v>9</v>
      </c>
      <c r="H4" s="15">
        <v>1</v>
      </c>
      <c r="I4" s="16"/>
      <c r="J4" s="16"/>
      <c r="K4" s="16"/>
      <c r="L4" s="17"/>
      <c r="M4" s="17"/>
      <c r="N4" s="18"/>
      <c r="O4" s="19"/>
      <c r="P4" s="20"/>
      <c r="Q4" s="13"/>
      <c r="R4" s="14"/>
    </row>
    <row r="5" spans="1:19" s="4" customFormat="1" ht="46.5" customHeight="1" thickTop="1" thickBot="1">
      <c r="A5" s="1"/>
      <c r="B5" s="21" t="s">
        <v>10</v>
      </c>
      <c r="C5" s="22"/>
      <c r="D5" s="23"/>
      <c r="E5" s="24">
        <f>COUNTA(B11:B30)</f>
        <v>18</v>
      </c>
      <c r="F5" s="14"/>
      <c r="G5" s="25" t="s">
        <v>11</v>
      </c>
      <c r="H5" s="15">
        <v>1.1100000000000001</v>
      </c>
      <c r="N5" s="135" t="s">
        <v>12</v>
      </c>
      <c r="O5" s="135"/>
      <c r="P5" s="26">
        <f>P1-P2-P3</f>
        <v>386.27309000000002</v>
      </c>
      <c r="Q5" s="13"/>
      <c r="R5" s="14"/>
    </row>
    <row r="6" spans="1:19" s="4" customFormat="1" ht="43.5" customHeight="1" thickTop="1" thickBot="1">
      <c r="A6" s="1"/>
      <c r="B6" s="27" t="s">
        <v>13</v>
      </c>
      <c r="C6" s="27"/>
      <c r="D6" s="27"/>
      <c r="E6" s="14"/>
      <c r="F6" s="14"/>
      <c r="G6" s="25" t="s">
        <v>14</v>
      </c>
      <c r="H6" s="28">
        <v>11.11</v>
      </c>
      <c r="R6" s="13"/>
      <c r="S6" s="14"/>
    </row>
    <row r="7" spans="1:19" s="4" customFormat="1" ht="27" customHeight="1" thickBot="1">
      <c r="A7" s="29"/>
      <c r="B7" s="30"/>
      <c r="C7" s="30"/>
      <c r="D7" s="31" t="s">
        <v>15</v>
      </c>
      <c r="E7" s="136" t="s">
        <v>16</v>
      </c>
      <c r="F7" s="137"/>
      <c r="G7" s="32">
        <f t="shared" ref="G7:O7" si="0">SUM(G11:G30)</f>
        <v>0</v>
      </c>
      <c r="H7" s="32">
        <f t="shared" si="0"/>
        <v>0</v>
      </c>
      <c r="I7" s="33">
        <f t="shared" si="0"/>
        <v>1.95</v>
      </c>
      <c r="J7" s="34">
        <f t="shared" si="0"/>
        <v>324.85000000000002</v>
      </c>
      <c r="K7" s="35">
        <f t="shared" si="0"/>
        <v>19.973089999999999</v>
      </c>
      <c r="L7" s="35">
        <f t="shared" si="0"/>
        <v>0</v>
      </c>
      <c r="M7" s="35">
        <f t="shared" si="0"/>
        <v>39.5</v>
      </c>
      <c r="N7" s="35">
        <f t="shared" si="0"/>
        <v>386.27308999999997</v>
      </c>
      <c r="O7" s="36">
        <f t="shared" si="0"/>
        <v>0</v>
      </c>
      <c r="P7" s="13"/>
      <c r="Q7" s="97"/>
    </row>
    <row r="8" spans="1:19" ht="36" customHeight="1" thickTop="1" thickBot="1">
      <c r="A8" s="138"/>
      <c r="B8" s="37"/>
      <c r="C8" s="140" t="s">
        <v>17</v>
      </c>
      <c r="D8" s="143" t="s">
        <v>18</v>
      </c>
      <c r="E8" s="144" t="s">
        <v>19</v>
      </c>
      <c r="F8" s="145" t="s">
        <v>20</v>
      </c>
      <c r="G8" s="146" t="s">
        <v>21</v>
      </c>
      <c r="H8" s="147" t="s">
        <v>22</v>
      </c>
      <c r="I8" s="150" t="s">
        <v>23</v>
      </c>
      <c r="J8" s="150" t="s">
        <v>24</v>
      </c>
      <c r="K8" s="150" t="s">
        <v>25</v>
      </c>
      <c r="L8" s="152" t="s">
        <v>26</v>
      </c>
      <c r="M8" s="153"/>
      <c r="N8" s="154" t="s">
        <v>2</v>
      </c>
      <c r="O8" s="156" t="s">
        <v>27</v>
      </c>
      <c r="R8" s="17"/>
    </row>
    <row r="9" spans="1:19" ht="36" customHeight="1" thickTop="1" thickBot="1">
      <c r="A9" s="139"/>
      <c r="B9" s="37" t="s">
        <v>28</v>
      </c>
      <c r="C9" s="141"/>
      <c r="D9" s="144"/>
      <c r="E9" s="144"/>
      <c r="F9" s="145"/>
      <c r="G9" s="146"/>
      <c r="H9" s="148"/>
      <c r="I9" s="151" t="s">
        <v>29</v>
      </c>
      <c r="J9" s="151"/>
      <c r="K9" s="151" t="s">
        <v>30</v>
      </c>
      <c r="L9" s="150" t="s">
        <v>31</v>
      </c>
      <c r="M9" s="133" t="s">
        <v>32</v>
      </c>
      <c r="N9" s="155"/>
      <c r="O9" s="157"/>
      <c r="R9" s="17"/>
    </row>
    <row r="10" spans="1:19" ht="37.5" customHeight="1" thickTop="1" thickBot="1">
      <c r="A10" s="139"/>
      <c r="B10" s="38"/>
      <c r="C10" s="142"/>
      <c r="D10" s="144"/>
      <c r="E10" s="144"/>
      <c r="F10" s="145"/>
      <c r="G10" s="39" t="s">
        <v>33</v>
      </c>
      <c r="H10" s="149"/>
      <c r="I10" s="151"/>
      <c r="J10" s="151"/>
      <c r="K10" s="151"/>
      <c r="L10" s="151"/>
      <c r="M10" s="134"/>
      <c r="N10" s="155"/>
      <c r="O10" s="157"/>
      <c r="R10" s="17"/>
    </row>
    <row r="11" spans="1:19" ht="30" customHeight="1" thickTop="1">
      <c r="A11" s="40">
        <v>1</v>
      </c>
      <c r="B11" s="57">
        <v>41792</v>
      </c>
      <c r="C11" s="42" t="s">
        <v>61</v>
      </c>
      <c r="D11" s="90" t="s">
        <v>65</v>
      </c>
      <c r="E11" s="43"/>
      <c r="F11" s="43" t="s">
        <v>63</v>
      </c>
      <c r="G11" s="44"/>
      <c r="H11" s="45">
        <f>IF($E$3="si",($H$5/$H$6*G11),IF($E$3="no",G11*$H$4,0))</f>
        <v>0</v>
      </c>
      <c r="I11" s="46"/>
      <c r="J11" s="46"/>
      <c r="K11" s="47">
        <v>2.4085299999999998</v>
      </c>
      <c r="L11" s="48"/>
      <c r="M11" s="49"/>
      <c r="N11" s="50">
        <f>SUM(H11:M11)</f>
        <v>2.4085299999999998</v>
      </c>
      <c r="O11" s="51"/>
      <c r="P11" s="52"/>
      <c r="R11" s="17"/>
    </row>
    <row r="12" spans="1:19" ht="30" customHeight="1">
      <c r="A12" s="53">
        <v>2</v>
      </c>
      <c r="B12" s="57">
        <v>41792</v>
      </c>
      <c r="C12" s="42" t="s">
        <v>61</v>
      </c>
      <c r="D12" s="90" t="s">
        <v>64</v>
      </c>
      <c r="E12" s="43"/>
      <c r="F12" s="43" t="s">
        <v>63</v>
      </c>
      <c r="G12" s="55"/>
      <c r="H12" s="45">
        <f>IF($E$3="si",($H$5/$H$6*G12),IF($E$3="no",G12*$H$4,0))</f>
        <v>0</v>
      </c>
      <c r="I12" s="46"/>
      <c r="J12" s="46"/>
      <c r="K12" s="47">
        <v>1.2345600000000001</v>
      </c>
      <c r="L12" s="48"/>
      <c r="M12" s="49"/>
      <c r="N12" s="50">
        <f>SUM(H12:M12)</f>
        <v>1.2345600000000001</v>
      </c>
      <c r="O12" s="56"/>
      <c r="P12" s="52"/>
      <c r="R12" s="17"/>
    </row>
    <row r="13" spans="1:19" ht="30" customHeight="1">
      <c r="A13" s="53">
        <v>3</v>
      </c>
      <c r="B13" s="41">
        <v>41794</v>
      </c>
      <c r="C13" s="42" t="s">
        <v>61</v>
      </c>
      <c r="D13" s="54" t="s">
        <v>49</v>
      </c>
      <c r="E13" s="43"/>
      <c r="F13" s="43" t="s">
        <v>66</v>
      </c>
      <c r="G13" s="55"/>
      <c r="H13" s="45">
        <f t="shared" ref="H13:H30" si="1">IF($E$3="si",($H$5/$H$6*G13),IF($E$3="no",G13*$H$4,0))</f>
        <v>0</v>
      </c>
      <c r="I13" s="46"/>
      <c r="J13" s="46">
        <v>68.45</v>
      </c>
      <c r="K13" s="47"/>
      <c r="L13" s="48"/>
      <c r="M13" s="49"/>
      <c r="N13" s="50">
        <f>SUM(H13:M13)</f>
        <v>68.45</v>
      </c>
      <c r="O13" s="56"/>
      <c r="P13" s="52"/>
      <c r="R13" s="17"/>
    </row>
    <row r="14" spans="1:19" ht="30" customHeight="1">
      <c r="A14" s="53">
        <v>4</v>
      </c>
      <c r="B14" s="57">
        <v>41807</v>
      </c>
      <c r="C14" s="42" t="s">
        <v>67</v>
      </c>
      <c r="D14" s="42" t="s">
        <v>68</v>
      </c>
      <c r="E14" s="43"/>
      <c r="F14" s="43" t="s">
        <v>66</v>
      </c>
      <c r="G14" s="55"/>
      <c r="H14" s="45">
        <f t="shared" si="1"/>
        <v>0</v>
      </c>
      <c r="I14" s="46">
        <v>1.95</v>
      </c>
      <c r="J14" s="46"/>
      <c r="K14" s="47"/>
      <c r="L14" s="48"/>
      <c r="M14" s="49"/>
      <c r="N14" s="50">
        <f t="shared" ref="N14:N30" si="2">SUM(H14:M14)</f>
        <v>1.95</v>
      </c>
      <c r="O14" s="56"/>
      <c r="P14" s="52"/>
      <c r="R14" s="17"/>
    </row>
    <row r="15" spans="1:19" ht="30" customHeight="1">
      <c r="A15" s="53">
        <v>5</v>
      </c>
      <c r="B15" s="57">
        <v>41807</v>
      </c>
      <c r="C15" s="42" t="s">
        <v>67</v>
      </c>
      <c r="D15" s="42" t="s">
        <v>49</v>
      </c>
      <c r="E15" s="43"/>
      <c r="F15" s="43" t="s">
        <v>69</v>
      </c>
      <c r="G15" s="55"/>
      <c r="H15" s="45">
        <f t="shared" ref="H15:H29" si="3">IF($E$3="si",($H$5/$H$6*G15),IF($E$3="no",G15*$H$4,0))</f>
        <v>0</v>
      </c>
      <c r="I15" s="46"/>
      <c r="J15" s="46">
        <v>45</v>
      </c>
      <c r="K15" s="47"/>
      <c r="L15" s="48"/>
      <c r="M15" s="49"/>
      <c r="N15" s="50">
        <f t="shared" ref="N15:N29" si="4">SUM(H15:M15)</f>
        <v>45</v>
      </c>
      <c r="O15" s="56"/>
      <c r="P15" s="52"/>
      <c r="R15" s="17"/>
    </row>
    <row r="16" spans="1:19" ht="30" customHeight="1">
      <c r="A16" s="53">
        <v>6</v>
      </c>
      <c r="B16" s="57">
        <v>41809</v>
      </c>
      <c r="C16" s="42" t="s">
        <v>67</v>
      </c>
      <c r="D16" s="42" t="s">
        <v>70</v>
      </c>
      <c r="E16" s="43"/>
      <c r="F16" s="43" t="s">
        <v>69</v>
      </c>
      <c r="G16" s="55"/>
      <c r="H16" s="45">
        <f t="shared" si="3"/>
        <v>0</v>
      </c>
      <c r="I16" s="46"/>
      <c r="J16" s="46">
        <v>1.5</v>
      </c>
      <c r="K16" s="47"/>
      <c r="L16" s="48"/>
      <c r="M16" s="49"/>
      <c r="N16" s="50">
        <f t="shared" si="4"/>
        <v>1.5</v>
      </c>
      <c r="O16" s="56"/>
      <c r="P16" s="52"/>
      <c r="R16" s="17"/>
    </row>
    <row r="17" spans="1:18">
      <c r="A17" s="53">
        <v>7</v>
      </c>
      <c r="B17" s="57">
        <v>41809</v>
      </c>
      <c r="C17" s="42" t="s">
        <v>67</v>
      </c>
      <c r="D17" s="42" t="s">
        <v>70</v>
      </c>
      <c r="E17" s="43"/>
      <c r="F17" s="43" t="s">
        <v>69</v>
      </c>
      <c r="G17" s="55"/>
      <c r="H17" s="45">
        <f t="shared" si="3"/>
        <v>0</v>
      </c>
      <c r="I17" s="46"/>
      <c r="J17" s="46">
        <v>1.5</v>
      </c>
      <c r="K17" s="47"/>
      <c r="L17" s="48"/>
      <c r="M17" s="48"/>
      <c r="N17" s="50">
        <f t="shared" si="4"/>
        <v>1.5</v>
      </c>
      <c r="O17" s="56"/>
      <c r="P17" s="52"/>
      <c r="R17" s="17"/>
    </row>
    <row r="18" spans="1:18">
      <c r="A18" s="53">
        <v>8</v>
      </c>
      <c r="B18" s="57">
        <v>41809</v>
      </c>
      <c r="C18" s="42" t="s">
        <v>67</v>
      </c>
      <c r="D18" s="54" t="s">
        <v>51</v>
      </c>
      <c r="E18" s="43"/>
      <c r="F18" s="43" t="s">
        <v>69</v>
      </c>
      <c r="G18" s="58"/>
      <c r="H18" s="45">
        <f t="shared" si="3"/>
        <v>0</v>
      </c>
      <c r="I18" s="46"/>
      <c r="J18" s="46"/>
      <c r="K18" s="47"/>
      <c r="L18" s="48"/>
      <c r="M18" s="48">
        <v>6</v>
      </c>
      <c r="N18" s="50">
        <f t="shared" si="4"/>
        <v>6</v>
      </c>
      <c r="O18" s="56"/>
      <c r="P18" s="52"/>
      <c r="R18" s="17"/>
    </row>
    <row r="19" spans="1:18">
      <c r="A19" s="53">
        <v>9</v>
      </c>
      <c r="B19" s="57">
        <v>41809</v>
      </c>
      <c r="C19" s="42" t="s">
        <v>67</v>
      </c>
      <c r="D19" s="54" t="s">
        <v>52</v>
      </c>
      <c r="E19" s="43"/>
      <c r="F19" s="43" t="s">
        <v>69</v>
      </c>
      <c r="G19" s="58"/>
      <c r="H19" s="45">
        <f t="shared" si="3"/>
        <v>0</v>
      </c>
      <c r="I19" s="46"/>
      <c r="J19" s="46"/>
      <c r="K19" s="47"/>
      <c r="L19" s="48"/>
      <c r="M19" s="48">
        <v>26</v>
      </c>
      <c r="N19" s="50">
        <f t="shared" si="4"/>
        <v>26</v>
      </c>
      <c r="O19" s="56"/>
      <c r="P19" s="52"/>
      <c r="R19" s="17"/>
    </row>
    <row r="20" spans="1:18">
      <c r="A20" s="53">
        <v>10</v>
      </c>
      <c r="B20" s="57">
        <v>41810</v>
      </c>
      <c r="C20" s="42" t="s">
        <v>67</v>
      </c>
      <c r="D20" s="54" t="s">
        <v>70</v>
      </c>
      <c r="E20" s="43"/>
      <c r="F20" s="43" t="s">
        <v>69</v>
      </c>
      <c r="G20" s="58"/>
      <c r="H20" s="45">
        <f t="shared" si="3"/>
        <v>0</v>
      </c>
      <c r="I20" s="46"/>
      <c r="J20" s="46">
        <v>1.5</v>
      </c>
      <c r="K20" s="47"/>
      <c r="L20" s="48"/>
      <c r="M20" s="48"/>
      <c r="N20" s="50">
        <f t="shared" si="4"/>
        <v>1.5</v>
      </c>
      <c r="O20" s="56"/>
      <c r="P20" s="52"/>
      <c r="R20" s="17"/>
    </row>
    <row r="21" spans="1:18">
      <c r="A21" s="53">
        <v>11</v>
      </c>
      <c r="B21" s="57">
        <v>41810</v>
      </c>
      <c r="C21" s="42" t="s">
        <v>67</v>
      </c>
      <c r="D21" s="54" t="s">
        <v>71</v>
      </c>
      <c r="E21" s="43"/>
      <c r="F21" s="43" t="s">
        <v>69</v>
      </c>
      <c r="G21" s="58"/>
      <c r="H21" s="45">
        <f t="shared" si="3"/>
        <v>0</v>
      </c>
      <c r="I21" s="46"/>
      <c r="J21" s="46">
        <v>12</v>
      </c>
      <c r="K21" s="47"/>
      <c r="L21" s="48"/>
      <c r="M21" s="48"/>
      <c r="N21" s="50">
        <f t="shared" si="4"/>
        <v>12</v>
      </c>
      <c r="O21" s="56"/>
      <c r="P21" s="52"/>
      <c r="R21" s="17"/>
    </row>
    <row r="22" spans="1:18">
      <c r="A22" s="53">
        <v>12</v>
      </c>
      <c r="B22" s="57">
        <v>41810</v>
      </c>
      <c r="C22" s="42" t="s">
        <v>67</v>
      </c>
      <c r="D22" s="54" t="s">
        <v>49</v>
      </c>
      <c r="E22" s="43"/>
      <c r="F22" s="43" t="s">
        <v>66</v>
      </c>
      <c r="G22" s="58"/>
      <c r="H22" s="45">
        <f t="shared" si="3"/>
        <v>0</v>
      </c>
      <c r="I22" s="46"/>
      <c r="J22" s="46">
        <v>69.650000000000006</v>
      </c>
      <c r="K22" s="47"/>
      <c r="L22" s="48"/>
      <c r="M22" s="48"/>
      <c r="N22" s="50">
        <f t="shared" si="4"/>
        <v>69.650000000000006</v>
      </c>
      <c r="O22" s="56"/>
      <c r="P22" s="52"/>
      <c r="R22" s="17"/>
    </row>
    <row r="23" spans="1:18">
      <c r="A23" s="53">
        <v>13</v>
      </c>
      <c r="B23" s="57">
        <v>41819</v>
      </c>
      <c r="C23" s="42" t="s">
        <v>72</v>
      </c>
      <c r="D23" s="54" t="s">
        <v>71</v>
      </c>
      <c r="E23" s="43"/>
      <c r="F23" s="43" t="s">
        <v>66</v>
      </c>
      <c r="G23" s="58"/>
      <c r="H23" s="45">
        <f t="shared" si="3"/>
        <v>0</v>
      </c>
      <c r="I23" s="46"/>
      <c r="J23" s="46">
        <v>2.5499999999999998</v>
      </c>
      <c r="K23" s="47"/>
      <c r="L23" s="48"/>
      <c r="M23" s="48"/>
      <c r="N23" s="50">
        <f t="shared" si="4"/>
        <v>2.5499999999999998</v>
      </c>
      <c r="O23" s="56"/>
      <c r="P23" s="52"/>
      <c r="R23" s="17"/>
    </row>
    <row r="24" spans="1:18">
      <c r="A24" s="53">
        <v>14</v>
      </c>
      <c r="B24" s="57">
        <v>41817</v>
      </c>
      <c r="C24" s="42" t="s">
        <v>72</v>
      </c>
      <c r="D24" s="54" t="s">
        <v>49</v>
      </c>
      <c r="E24" s="43"/>
      <c r="F24" s="43" t="s">
        <v>66</v>
      </c>
      <c r="G24" s="58"/>
      <c r="H24" s="45">
        <f t="shared" si="3"/>
        <v>0</v>
      </c>
      <c r="I24" s="46"/>
      <c r="J24" s="46">
        <v>51.8</v>
      </c>
      <c r="K24" s="47"/>
      <c r="L24" s="48"/>
      <c r="M24" s="48"/>
      <c r="N24" s="50">
        <f t="shared" si="4"/>
        <v>51.8</v>
      </c>
      <c r="O24" s="56"/>
      <c r="P24" s="52"/>
      <c r="R24" s="17"/>
    </row>
    <row r="25" spans="1:18">
      <c r="A25" s="53">
        <v>15</v>
      </c>
      <c r="B25" s="57">
        <v>41817</v>
      </c>
      <c r="C25" s="42" t="s">
        <v>72</v>
      </c>
      <c r="D25" s="54" t="s">
        <v>71</v>
      </c>
      <c r="E25" s="43"/>
      <c r="F25" s="43" t="s">
        <v>66</v>
      </c>
      <c r="G25" s="58"/>
      <c r="H25" s="45">
        <f t="shared" si="3"/>
        <v>0</v>
      </c>
      <c r="I25" s="46"/>
      <c r="J25" s="46">
        <v>2.5499999999999998</v>
      </c>
      <c r="K25" s="47"/>
      <c r="L25" s="48"/>
      <c r="M25" s="48"/>
      <c r="N25" s="50">
        <f t="shared" si="4"/>
        <v>2.5499999999999998</v>
      </c>
      <c r="O25" s="56"/>
      <c r="P25" s="52"/>
      <c r="R25" s="17"/>
    </row>
    <row r="26" spans="1:18">
      <c r="A26" s="53">
        <v>16</v>
      </c>
      <c r="B26" s="57">
        <v>41819</v>
      </c>
      <c r="C26" s="42" t="s">
        <v>72</v>
      </c>
      <c r="D26" s="54" t="s">
        <v>49</v>
      </c>
      <c r="E26" s="43"/>
      <c r="F26" s="43" t="s">
        <v>66</v>
      </c>
      <c r="G26" s="58"/>
      <c r="H26" s="45">
        <f t="shared" si="3"/>
        <v>0</v>
      </c>
      <c r="I26" s="46"/>
      <c r="J26" s="46">
        <v>68.349999999999994</v>
      </c>
      <c r="K26" s="47"/>
      <c r="L26" s="48"/>
      <c r="M26" s="48"/>
      <c r="N26" s="50">
        <f t="shared" si="4"/>
        <v>68.349999999999994</v>
      </c>
      <c r="O26" s="56"/>
      <c r="P26" s="52"/>
      <c r="R26" s="17"/>
    </row>
    <row r="27" spans="1:18">
      <c r="A27" s="53">
        <v>17</v>
      </c>
      <c r="B27" s="57">
        <v>41819</v>
      </c>
      <c r="C27" s="42" t="s">
        <v>72</v>
      </c>
      <c r="D27" s="54" t="s">
        <v>50</v>
      </c>
      <c r="E27" s="43"/>
      <c r="F27" s="43" t="s">
        <v>66</v>
      </c>
      <c r="G27" s="58"/>
      <c r="H27" s="45">
        <f t="shared" si="3"/>
        <v>0</v>
      </c>
      <c r="I27" s="46"/>
      <c r="J27" s="46"/>
      <c r="K27" s="47"/>
      <c r="L27" s="48"/>
      <c r="M27" s="48">
        <v>7.5</v>
      </c>
      <c r="N27" s="50">
        <f t="shared" si="4"/>
        <v>7.5</v>
      </c>
      <c r="O27" s="56"/>
      <c r="P27" s="52"/>
      <c r="R27" s="17"/>
    </row>
    <row r="28" spans="1:18">
      <c r="A28" s="53">
        <v>18</v>
      </c>
      <c r="B28" s="57">
        <v>41819</v>
      </c>
      <c r="C28" s="42" t="s">
        <v>72</v>
      </c>
      <c r="D28" s="54" t="s">
        <v>73</v>
      </c>
      <c r="E28" s="43"/>
      <c r="F28" s="43" t="s">
        <v>66</v>
      </c>
      <c r="G28" s="58"/>
      <c r="H28" s="45">
        <f t="shared" si="3"/>
        <v>0</v>
      </c>
      <c r="I28" s="46"/>
      <c r="J28" s="46"/>
      <c r="K28" s="47">
        <v>16.329999999999998</v>
      </c>
      <c r="L28" s="48"/>
      <c r="M28" s="48"/>
      <c r="N28" s="50">
        <f t="shared" si="4"/>
        <v>16.329999999999998</v>
      </c>
      <c r="O28" s="56"/>
      <c r="P28" s="52"/>
      <c r="R28" s="17"/>
    </row>
    <row r="29" spans="1:18">
      <c r="A29" s="53">
        <v>19</v>
      </c>
      <c r="B29" s="57"/>
      <c r="C29" s="42"/>
      <c r="D29" s="54"/>
      <c r="E29" s="43"/>
      <c r="F29" s="43"/>
      <c r="G29" s="58"/>
      <c r="H29" s="45">
        <f t="shared" si="3"/>
        <v>0</v>
      </c>
      <c r="I29" s="46"/>
      <c r="J29" s="46"/>
      <c r="K29" s="47"/>
      <c r="L29" s="48"/>
      <c r="M29" s="48"/>
      <c r="N29" s="50">
        <f t="shared" si="4"/>
        <v>0</v>
      </c>
      <c r="O29" s="56"/>
      <c r="P29" s="52"/>
      <c r="R29" s="17"/>
    </row>
    <row r="30" spans="1:18">
      <c r="A30" s="53">
        <v>20</v>
      </c>
      <c r="B30" s="57"/>
      <c r="C30" s="42"/>
      <c r="D30" s="54"/>
      <c r="E30" s="43"/>
      <c r="F30" s="43"/>
      <c r="G30" s="58"/>
      <c r="H30" s="45">
        <f t="shared" si="1"/>
        <v>0</v>
      </c>
      <c r="I30" s="46"/>
      <c r="J30" s="46"/>
      <c r="K30" s="47"/>
      <c r="L30" s="48"/>
      <c r="M30" s="48"/>
      <c r="N30" s="50">
        <f t="shared" si="2"/>
        <v>0</v>
      </c>
      <c r="O30" s="56"/>
      <c r="P30" s="52"/>
      <c r="R30" s="17"/>
    </row>
    <row r="31" spans="1:18">
      <c r="P31" s="61"/>
    </row>
    <row r="32" spans="1:18">
      <c r="A32" s="62"/>
      <c r="B32" s="63"/>
      <c r="C32" s="63"/>
      <c r="D32" s="63"/>
      <c r="E32" s="63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5"/>
      <c r="Q32" s="5"/>
    </row>
    <row r="33" spans="1:17">
      <c r="A33" s="66"/>
      <c r="B33" s="67"/>
      <c r="C33" s="68"/>
      <c r="D33" s="69"/>
      <c r="E33" s="69"/>
      <c r="F33" s="70"/>
      <c r="G33" s="71"/>
      <c r="H33" s="72"/>
      <c r="I33" s="73"/>
      <c r="J33" s="64"/>
      <c r="K33" s="64"/>
      <c r="L33" s="73"/>
      <c r="M33" s="73"/>
      <c r="N33" s="74"/>
      <c r="O33" s="75"/>
      <c r="P33" s="64"/>
      <c r="Q33" s="5"/>
    </row>
    <row r="34" spans="1:17">
      <c r="A34" s="62"/>
      <c r="B34" s="76" t="s">
        <v>34</v>
      </c>
      <c r="C34" s="76"/>
      <c r="D34" s="76"/>
      <c r="E34" s="63"/>
      <c r="F34" s="63"/>
      <c r="G34" s="76" t="s">
        <v>35</v>
      </c>
      <c r="H34" s="76"/>
      <c r="I34" s="76"/>
      <c r="J34" s="64"/>
      <c r="K34" s="64"/>
      <c r="L34" s="76" t="s">
        <v>36</v>
      </c>
      <c r="M34" s="76"/>
      <c r="N34" s="76"/>
      <c r="O34" s="63"/>
      <c r="P34" s="64"/>
      <c r="Q34" s="5"/>
    </row>
    <row r="35" spans="1:17">
      <c r="A35" s="62"/>
      <c r="B35" s="63"/>
      <c r="C35" s="63"/>
      <c r="D35" s="63"/>
      <c r="E35" s="63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4"/>
      <c r="Q35" s="5"/>
    </row>
    <row r="36" spans="1:17">
      <c r="A36" s="62"/>
      <c r="B36" s="63"/>
      <c r="C36" s="63"/>
      <c r="D36" s="63"/>
      <c r="E36" s="63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4"/>
      <c r="Q36" s="5"/>
    </row>
  </sheetData>
  <mergeCells count="23">
    <mergeCell ref="L9:L10"/>
    <mergeCell ref="B1:D1"/>
    <mergeCell ref="E1:F1"/>
    <mergeCell ref="B2:D2"/>
    <mergeCell ref="E2:F2"/>
    <mergeCell ref="B3:D3"/>
    <mergeCell ref="E3:F3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</mergeCells>
  <conditionalFormatting sqref="M1">
    <cfRule type="cellIs" dxfId="2" priority="1" operator="notEqual">
      <formula>0</formula>
    </cfRule>
  </conditionalFormatting>
  <dataValidations count="13">
    <dataValidation type="textLength" operator="greaterThan" allowBlank="1" sqref="C33 D13">
      <formula1>1</formula1>
      <formula2>0</formula2>
    </dataValidation>
    <dataValidation type="date" operator="greaterThanOrEqual" showErrorMessage="1" errorTitle="Data" error="Inserire una data superiore al 1/11/2000" sqref="B33 B13">
      <formula1>36831</formula1>
      <formula2>0</formula2>
    </dataValidation>
    <dataValidation type="textLength" operator="greaterThan" sqref="F33 G18:G30">
      <formula1>1</formula1>
      <formula2>0</formula2>
    </dataValidation>
    <dataValidation type="textLength" operator="greaterThan" allowBlank="1" showErrorMessage="1" sqref="D33:E33 F18:F30">
      <formula1>1</formula1>
      <formula2>0</formula2>
    </dataValidation>
    <dataValidation type="decimal" operator="greaterThanOrEqual" allowBlank="1" showErrorMessage="1" errorTitle="Valore" error="Inserire un numero maggiore o uguale a 0 (zero)!" sqref="H33:M33 K16:K30 H11:K11 H12:J30 L11:M30">
      <formula1>0</formula1>
      <formula2>0</formula2>
    </dataValidation>
    <dataValidation type="whole" operator="greaterThanOrEqual" allowBlank="1" showErrorMessage="1" errorTitle="Valore" error="Inserire un numero maggiore o uguale a 0 (zero)!" sqref="N33 N11:N30">
      <formula1>0</formula1>
      <formula2>0</formula2>
    </dataValidation>
    <dataValidation type="list" allowBlank="1" showInputMessage="1" showErrorMessage="1" sqref="E3:F3">
      <formula1>$Q$1:$Q$2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1.33" bottom="0.74803149606299213" header="0.31496062992125984" footer="0.31496062992125984"/>
  <pageSetup paperSize="9" scale="30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60" zoomScaleNormal="100" workbookViewId="0">
      <selection activeCell="O28" sqref="O28"/>
    </sheetView>
  </sheetViews>
  <sheetFormatPr defaultColWidth="9.28515625" defaultRowHeight="18.75"/>
  <cols>
    <col min="1" max="1" width="6.7109375" style="60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0.140625" style="17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58" t="s">
        <v>0</v>
      </c>
      <c r="C1" s="158"/>
      <c r="D1" s="159" t="s">
        <v>47</v>
      </c>
      <c r="E1" s="159"/>
      <c r="F1" s="2">
        <v>41791</v>
      </c>
      <c r="G1" s="3" t="s">
        <v>76</v>
      </c>
      <c r="L1" s="4" t="s">
        <v>1</v>
      </c>
      <c r="M1" s="5">
        <f>+P1-N7</f>
        <v>0</v>
      </c>
      <c r="N1" s="6" t="s">
        <v>2</v>
      </c>
      <c r="O1" s="7"/>
      <c r="P1" s="77">
        <f>SUM(H7:M7)</f>
        <v>122.34</v>
      </c>
      <c r="Q1" s="5" t="s">
        <v>37</v>
      </c>
      <c r="R1" s="131">
        <f>SUM(P11:P18)</f>
        <v>89.688299999999998</v>
      </c>
    </row>
    <row r="2" spans="1:18" s="4" customFormat="1" ht="57.75" customHeight="1">
      <c r="A2" s="1"/>
      <c r="B2" s="160" t="s">
        <v>4</v>
      </c>
      <c r="C2" s="160"/>
      <c r="D2" s="159"/>
      <c r="E2" s="159"/>
      <c r="F2" s="9"/>
      <c r="G2" s="9"/>
      <c r="N2" s="10" t="s">
        <v>5</v>
      </c>
      <c r="O2" s="11"/>
      <c r="P2" s="12"/>
      <c r="Q2" s="5" t="s">
        <v>6</v>
      </c>
      <c r="R2" s="131"/>
    </row>
    <row r="3" spans="1:18" s="4" customFormat="1" ht="35.25" customHeight="1">
      <c r="A3" s="1"/>
      <c r="B3" s="160" t="s">
        <v>7</v>
      </c>
      <c r="C3" s="160"/>
      <c r="D3" s="159" t="s">
        <v>6</v>
      </c>
      <c r="E3" s="159"/>
      <c r="N3" s="10" t="s">
        <v>8</v>
      </c>
      <c r="O3" s="11"/>
      <c r="P3" s="78">
        <f>+O7</f>
        <v>0</v>
      </c>
      <c r="Q3" s="13"/>
      <c r="R3" s="131"/>
    </row>
    <row r="4" spans="1:18" s="4" customFormat="1" ht="35.25" customHeight="1" thickBot="1">
      <c r="A4" s="1"/>
      <c r="D4" s="14"/>
      <c r="E4" s="14"/>
      <c r="F4" s="10" t="s">
        <v>9</v>
      </c>
      <c r="G4" s="79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31"/>
    </row>
    <row r="5" spans="1:18" s="4" customFormat="1" ht="43.5" customHeight="1" thickTop="1" thickBot="1">
      <c r="A5" s="1"/>
      <c r="B5" s="21" t="s">
        <v>10</v>
      </c>
      <c r="C5" s="23"/>
      <c r="D5" s="24">
        <f>COUNTA(B11:B18)</f>
        <v>3</v>
      </c>
      <c r="E5" s="14"/>
      <c r="F5" s="10" t="s">
        <v>38</v>
      </c>
      <c r="G5" s="79">
        <v>1.1100000000000001</v>
      </c>
      <c r="N5" s="135" t="s">
        <v>12</v>
      </c>
      <c r="O5" s="135"/>
      <c r="P5" s="80">
        <f>P1-P2-P3</f>
        <v>122.34</v>
      </c>
      <c r="Q5" s="13"/>
      <c r="R5" s="131">
        <f>R1</f>
        <v>89.688299999999998</v>
      </c>
    </row>
    <row r="6" spans="1:18" s="4" customFormat="1" ht="43.5" customHeight="1" thickTop="1" thickBot="1">
      <c r="A6" s="1"/>
      <c r="B6" s="81" t="s">
        <v>53</v>
      </c>
      <c r="C6" s="81"/>
      <c r="D6" s="14"/>
      <c r="E6" s="14"/>
      <c r="F6" s="10" t="s">
        <v>39</v>
      </c>
      <c r="G6" s="82">
        <v>11.11</v>
      </c>
      <c r="Q6" s="13"/>
    </row>
    <row r="7" spans="1:18" s="4" customFormat="1" ht="27" customHeight="1" thickTop="1" thickBot="1">
      <c r="A7" s="169" t="s">
        <v>15</v>
      </c>
      <c r="B7" s="170"/>
      <c r="C7" s="171"/>
      <c r="D7" s="172" t="s">
        <v>16</v>
      </c>
      <c r="E7" s="173"/>
      <c r="F7" s="173"/>
      <c r="G7" s="83">
        <f t="shared" ref="G7:P7" si="0">SUM(G11:G18)</f>
        <v>0</v>
      </c>
      <c r="H7" s="84">
        <f t="shared" si="0"/>
        <v>0</v>
      </c>
      <c r="I7" s="85">
        <f t="shared" si="0"/>
        <v>0</v>
      </c>
      <c r="J7" s="85">
        <f t="shared" si="0"/>
        <v>0</v>
      </c>
      <c r="K7" s="85">
        <f t="shared" si="0"/>
        <v>0</v>
      </c>
      <c r="L7" s="85">
        <f t="shared" si="0"/>
        <v>0</v>
      </c>
      <c r="M7" s="86">
        <f t="shared" si="0"/>
        <v>122.34</v>
      </c>
      <c r="N7" s="87">
        <f t="shared" si="0"/>
        <v>122.34</v>
      </c>
      <c r="O7" s="88">
        <f t="shared" si="0"/>
        <v>0</v>
      </c>
      <c r="P7" s="4">
        <f t="shared" si="0"/>
        <v>89.688299999999998</v>
      </c>
    </row>
    <row r="8" spans="1:18" ht="36" customHeight="1" thickTop="1" thickBot="1">
      <c r="A8" s="139"/>
      <c r="B8" s="144" t="s">
        <v>28</v>
      </c>
      <c r="C8" s="144" t="s">
        <v>17</v>
      </c>
      <c r="D8" s="174" t="s">
        <v>18</v>
      </c>
      <c r="E8" s="144" t="s">
        <v>40</v>
      </c>
      <c r="F8" s="176" t="s">
        <v>41</v>
      </c>
      <c r="G8" s="177" t="s">
        <v>21</v>
      </c>
      <c r="H8" s="168" t="s">
        <v>22</v>
      </c>
      <c r="I8" s="151" t="s">
        <v>23</v>
      </c>
      <c r="J8" s="150" t="s">
        <v>24</v>
      </c>
      <c r="K8" s="150" t="s">
        <v>25</v>
      </c>
      <c r="L8" s="152" t="s">
        <v>26</v>
      </c>
      <c r="M8" s="153"/>
      <c r="N8" s="155" t="s">
        <v>2</v>
      </c>
      <c r="O8" s="157" t="s">
        <v>27</v>
      </c>
      <c r="P8" s="161" t="s">
        <v>46</v>
      </c>
      <c r="Q8" s="17"/>
    </row>
    <row r="9" spans="1:18" ht="36" customHeight="1" thickTop="1" thickBot="1">
      <c r="A9" s="139"/>
      <c r="B9" s="144" t="s">
        <v>42</v>
      </c>
      <c r="C9" s="144"/>
      <c r="D9" s="175"/>
      <c r="E9" s="144"/>
      <c r="F9" s="176"/>
      <c r="G9" s="178"/>
      <c r="H9" s="168" t="s">
        <v>29</v>
      </c>
      <c r="I9" s="151" t="s">
        <v>29</v>
      </c>
      <c r="J9" s="151"/>
      <c r="K9" s="151" t="s">
        <v>30</v>
      </c>
      <c r="L9" s="164" t="s">
        <v>31</v>
      </c>
      <c r="M9" s="166" t="s">
        <v>32</v>
      </c>
      <c r="N9" s="155"/>
      <c r="O9" s="157"/>
      <c r="P9" s="162"/>
      <c r="Q9" s="17"/>
    </row>
    <row r="10" spans="1:18" ht="37.5" customHeight="1" thickTop="1" thickBot="1">
      <c r="A10" s="139"/>
      <c r="B10" s="144"/>
      <c r="C10" s="144"/>
      <c r="D10" s="175"/>
      <c r="E10" s="144"/>
      <c r="F10" s="176"/>
      <c r="G10" s="89" t="s">
        <v>33</v>
      </c>
      <c r="H10" s="168"/>
      <c r="I10" s="151"/>
      <c r="J10" s="151"/>
      <c r="K10" s="151"/>
      <c r="L10" s="165"/>
      <c r="M10" s="167"/>
      <c r="N10" s="155"/>
      <c r="O10" s="157"/>
      <c r="P10" s="163"/>
      <c r="Q10" s="17"/>
    </row>
    <row r="11" spans="1:18" ht="30" customHeight="1" thickTop="1">
      <c r="A11" s="40">
        <v>1</v>
      </c>
      <c r="B11" s="41">
        <v>41791</v>
      </c>
      <c r="C11" s="42" t="s">
        <v>61</v>
      </c>
      <c r="D11" s="90" t="s">
        <v>52</v>
      </c>
      <c r="E11" s="90" t="s">
        <v>54</v>
      </c>
      <c r="F11" s="91"/>
      <c r="G11" s="92"/>
      <c r="H11" s="93">
        <f>IF($D$3="si",($G$5/$G$6*G11),IF($D$3="no",G11*$G$4,0))</f>
        <v>0</v>
      </c>
      <c r="I11" s="47"/>
      <c r="J11" s="48"/>
      <c r="K11" s="94"/>
      <c r="L11" s="94"/>
      <c r="M11" s="59">
        <v>25.56</v>
      </c>
      <c r="N11" s="50">
        <f>SUM(H11:M11)</f>
        <v>25.56</v>
      </c>
      <c r="O11" s="51"/>
      <c r="P11" s="132">
        <v>18.741900000000001</v>
      </c>
      <c r="Q11" s="17"/>
    </row>
    <row r="12" spans="1:18" ht="30" customHeight="1">
      <c r="A12" s="53">
        <v>2</v>
      </c>
      <c r="B12" s="41">
        <v>41791</v>
      </c>
      <c r="C12" s="54" t="s">
        <v>61</v>
      </c>
      <c r="D12" s="90" t="s">
        <v>52</v>
      </c>
      <c r="E12" s="90" t="s">
        <v>62</v>
      </c>
      <c r="F12" s="91"/>
      <c r="G12" s="96"/>
      <c r="H12" s="93">
        <f>IF($D$3="si",($G$5/$G$6*G12),IF($D$3="no",G12*$G$4,0))</f>
        <v>0</v>
      </c>
      <c r="I12" s="47"/>
      <c r="J12" s="48"/>
      <c r="K12" s="94"/>
      <c r="L12" s="49"/>
      <c r="M12" s="59">
        <v>71.78</v>
      </c>
      <c r="N12" s="50">
        <f>SUM(H12:M12)</f>
        <v>71.78</v>
      </c>
      <c r="O12" s="56"/>
      <c r="P12" s="132">
        <v>52.6327</v>
      </c>
      <c r="Q12" s="17"/>
    </row>
    <row r="13" spans="1:18" ht="30" customHeight="1">
      <c r="A13" s="53">
        <v>3</v>
      </c>
      <c r="B13" s="57">
        <v>41819</v>
      </c>
      <c r="C13" s="54" t="s">
        <v>72</v>
      </c>
      <c r="D13" s="90" t="s">
        <v>52</v>
      </c>
      <c r="E13" s="90" t="s">
        <v>74</v>
      </c>
      <c r="F13" s="91"/>
      <c r="G13" s="96"/>
      <c r="H13" s="93">
        <f t="shared" ref="H13:H18" si="1">IF($D$3="si",($G$5/$G$6*G13),IF($D$3="no",G13*$G$4,0))</f>
        <v>0</v>
      </c>
      <c r="I13" s="47"/>
      <c r="J13" s="48"/>
      <c r="K13" s="94"/>
      <c r="L13" s="49"/>
      <c r="M13" s="59">
        <v>25</v>
      </c>
      <c r="N13" s="50">
        <f t="shared" ref="N13:N18" si="2">SUM(H13:M13)</f>
        <v>25</v>
      </c>
      <c r="O13" s="56"/>
      <c r="P13" s="132">
        <v>18.313700000000001</v>
      </c>
      <c r="Q13" s="17"/>
    </row>
    <row r="14" spans="1:18" ht="30" customHeight="1">
      <c r="A14" s="53">
        <v>4</v>
      </c>
      <c r="B14" s="57"/>
      <c r="C14" s="54"/>
      <c r="D14" s="90"/>
      <c r="E14" s="90"/>
      <c r="F14" s="91"/>
      <c r="G14" s="96"/>
      <c r="H14" s="93">
        <f t="shared" si="1"/>
        <v>0</v>
      </c>
      <c r="I14" s="47"/>
      <c r="J14" s="48"/>
      <c r="K14" s="94"/>
      <c r="L14" s="49"/>
      <c r="M14" s="59"/>
      <c r="N14" s="50">
        <f t="shared" si="2"/>
        <v>0</v>
      </c>
      <c r="O14" s="56"/>
      <c r="P14" s="132"/>
      <c r="Q14" s="17"/>
    </row>
    <row r="15" spans="1:18" ht="30" customHeight="1">
      <c r="A15" s="53">
        <v>5</v>
      </c>
      <c r="B15" s="57"/>
      <c r="C15" s="42"/>
      <c r="D15" s="90"/>
      <c r="E15" s="90"/>
      <c r="F15" s="91"/>
      <c r="G15" s="96"/>
      <c r="H15" s="93">
        <f t="shared" si="1"/>
        <v>0</v>
      </c>
      <c r="I15" s="47"/>
      <c r="J15" s="48"/>
      <c r="K15" s="94"/>
      <c r="L15" s="49"/>
      <c r="M15" s="59"/>
      <c r="N15" s="50">
        <f t="shared" si="2"/>
        <v>0</v>
      </c>
      <c r="O15" s="56"/>
      <c r="P15" s="132"/>
      <c r="Q15" s="17"/>
    </row>
    <row r="16" spans="1:18" ht="30" customHeight="1">
      <c r="A16" s="53">
        <v>6</v>
      </c>
      <c r="B16" s="57"/>
      <c r="C16" s="42"/>
      <c r="D16" s="90"/>
      <c r="E16" s="90"/>
      <c r="F16" s="91"/>
      <c r="G16" s="96"/>
      <c r="H16" s="93">
        <f t="shared" si="1"/>
        <v>0</v>
      </c>
      <c r="I16" s="47"/>
      <c r="J16" s="48"/>
      <c r="K16" s="94"/>
      <c r="L16" s="49"/>
      <c r="M16" s="59"/>
      <c r="N16" s="50">
        <f t="shared" si="2"/>
        <v>0</v>
      </c>
      <c r="O16" s="56"/>
      <c r="P16" s="132"/>
      <c r="Q16" s="17"/>
    </row>
    <row r="17" spans="1:17">
      <c r="A17" s="53">
        <v>7</v>
      </c>
      <c r="B17" s="57"/>
      <c r="C17" s="42"/>
      <c r="D17" s="90"/>
      <c r="E17" s="90"/>
      <c r="F17" s="91"/>
      <c r="G17" s="96"/>
      <c r="H17" s="93">
        <f t="shared" si="1"/>
        <v>0</v>
      </c>
      <c r="I17" s="47"/>
      <c r="J17" s="48"/>
      <c r="K17" s="94"/>
      <c r="L17" s="49"/>
      <c r="M17" s="59"/>
      <c r="N17" s="50">
        <f t="shared" si="2"/>
        <v>0</v>
      </c>
      <c r="O17" s="56"/>
      <c r="P17" s="132"/>
      <c r="Q17" s="17"/>
    </row>
    <row r="18" spans="1:17">
      <c r="A18" s="53">
        <v>8</v>
      </c>
      <c r="B18" s="57"/>
      <c r="C18" s="42"/>
      <c r="D18" s="90"/>
      <c r="E18" s="90"/>
      <c r="F18" s="91"/>
      <c r="G18" s="96"/>
      <c r="H18" s="93">
        <f t="shared" si="1"/>
        <v>0</v>
      </c>
      <c r="I18" s="47"/>
      <c r="J18" s="48"/>
      <c r="K18" s="94"/>
      <c r="L18" s="49"/>
      <c r="M18" s="59"/>
      <c r="N18" s="50">
        <f t="shared" si="2"/>
        <v>0</v>
      </c>
      <c r="O18" s="56"/>
      <c r="P18" s="95"/>
      <c r="Q18" s="17"/>
    </row>
    <row r="19" spans="1:17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Q19" s="17"/>
    </row>
    <row r="20" spans="1:17">
      <c r="A20" s="66"/>
      <c r="B20" s="67"/>
      <c r="C20" s="68"/>
      <c r="D20" s="69"/>
      <c r="E20" s="69"/>
      <c r="F20" s="70"/>
      <c r="G20" s="71"/>
      <c r="H20" s="72"/>
      <c r="I20" s="73"/>
      <c r="J20" s="73"/>
      <c r="K20" s="73"/>
      <c r="L20" s="73"/>
      <c r="M20" s="73"/>
      <c r="N20" s="74"/>
      <c r="O20" s="75"/>
      <c r="Q20" s="17"/>
    </row>
    <row r="21" spans="1:17">
      <c r="A21" s="62"/>
      <c r="B21" s="76" t="s">
        <v>43</v>
      </c>
      <c r="C21" s="76"/>
      <c r="D21" s="76"/>
      <c r="E21" s="63"/>
      <c r="F21" s="63"/>
      <c r="G21" s="76" t="s">
        <v>44</v>
      </c>
      <c r="H21" s="76"/>
      <c r="I21" s="76"/>
      <c r="J21" s="63"/>
      <c r="K21" s="63"/>
      <c r="L21" s="76" t="s">
        <v>45</v>
      </c>
      <c r="M21" s="76"/>
      <c r="N21" s="76"/>
      <c r="O21" s="63"/>
      <c r="Q21" s="17"/>
    </row>
    <row r="22" spans="1:17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Q22" s="17"/>
    </row>
    <row r="23" spans="1:17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Q23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1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0:M20 H12:H18 J13:L18 I17:I18 J11:M12 H11:I11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allowBlank="1" sqref="C20 C12:C14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1.51" bottom="0.74803149606299213" header="0.31496062992125984" footer="0.31496062992125984"/>
  <pageSetup paperSize="9" scale="3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60" zoomScaleNormal="100" workbookViewId="0">
      <selection activeCell="H17" sqref="H17"/>
    </sheetView>
  </sheetViews>
  <sheetFormatPr defaultColWidth="9.28515625" defaultRowHeight="18.75"/>
  <cols>
    <col min="1" max="1" width="6.7109375" style="60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0.140625" style="17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58" t="s">
        <v>0</v>
      </c>
      <c r="C1" s="158"/>
      <c r="D1" s="159" t="s">
        <v>47</v>
      </c>
      <c r="E1" s="159"/>
      <c r="F1" s="2">
        <v>41791</v>
      </c>
      <c r="G1" s="3" t="s">
        <v>77</v>
      </c>
      <c r="L1" s="4" t="s">
        <v>1</v>
      </c>
      <c r="M1" s="5">
        <f>+P1-N7</f>
        <v>0</v>
      </c>
      <c r="N1" s="6" t="s">
        <v>2</v>
      </c>
      <c r="O1" s="7"/>
      <c r="P1" s="77">
        <f>SUM(H7:M7)</f>
        <v>3280.38</v>
      </c>
      <c r="Q1" s="5" t="s">
        <v>37</v>
      </c>
      <c r="R1" s="131">
        <f>SUM(P11:P18)</f>
        <v>186.98856000000001</v>
      </c>
    </row>
    <row r="2" spans="1:18" s="4" customFormat="1" ht="57.75" customHeight="1">
      <c r="A2" s="1"/>
      <c r="B2" s="160" t="s">
        <v>4</v>
      </c>
      <c r="C2" s="160"/>
      <c r="D2" s="159"/>
      <c r="E2" s="159"/>
      <c r="F2" s="9"/>
      <c r="G2" s="9"/>
      <c r="N2" s="10" t="s">
        <v>5</v>
      </c>
      <c r="O2" s="11"/>
      <c r="P2" s="12"/>
      <c r="Q2" s="5" t="s">
        <v>6</v>
      </c>
      <c r="R2" s="131"/>
    </row>
    <row r="3" spans="1:18" s="4" customFormat="1" ht="35.25" customHeight="1">
      <c r="A3" s="1"/>
      <c r="B3" s="160" t="s">
        <v>7</v>
      </c>
      <c r="C3" s="160"/>
      <c r="D3" s="159" t="s">
        <v>6</v>
      </c>
      <c r="E3" s="159"/>
      <c r="N3" s="10" t="s">
        <v>8</v>
      </c>
      <c r="O3" s="11"/>
      <c r="P3" s="78">
        <f>+O7</f>
        <v>0</v>
      </c>
      <c r="Q3" s="13"/>
      <c r="R3" s="131"/>
    </row>
    <row r="4" spans="1:18" s="4" customFormat="1" ht="35.25" customHeight="1" thickBot="1">
      <c r="A4" s="1"/>
      <c r="D4" s="14"/>
      <c r="E4" s="14"/>
      <c r="F4" s="10" t="s">
        <v>9</v>
      </c>
      <c r="G4" s="79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31"/>
    </row>
    <row r="5" spans="1:18" s="4" customFormat="1" ht="43.5" customHeight="1" thickTop="1" thickBot="1">
      <c r="A5" s="1"/>
      <c r="B5" s="21" t="s">
        <v>10</v>
      </c>
      <c r="C5" s="23"/>
      <c r="D5" s="24">
        <f>COUNTA(B11:B18)</f>
        <v>7</v>
      </c>
      <c r="E5" s="14"/>
      <c r="F5" s="10" t="s">
        <v>38</v>
      </c>
      <c r="G5" s="79">
        <v>1.1100000000000001</v>
      </c>
      <c r="N5" s="135" t="s">
        <v>12</v>
      </c>
      <c r="O5" s="135"/>
      <c r="P5" s="80">
        <f>P1-P2-P3</f>
        <v>3280.38</v>
      </c>
      <c r="Q5" s="13"/>
      <c r="R5" s="131">
        <f>R1</f>
        <v>186.98856000000001</v>
      </c>
    </row>
    <row r="6" spans="1:18" s="4" customFormat="1" ht="43.5" customHeight="1" thickTop="1" thickBot="1">
      <c r="A6" s="1"/>
      <c r="B6" s="81" t="s">
        <v>60</v>
      </c>
      <c r="C6" s="81"/>
      <c r="D6" s="14"/>
      <c r="E6" s="14"/>
      <c r="F6" s="10" t="s">
        <v>39</v>
      </c>
      <c r="G6" s="82">
        <v>11.11</v>
      </c>
      <c r="Q6" s="13"/>
    </row>
    <row r="7" spans="1:18" s="4" customFormat="1" ht="27" customHeight="1" thickTop="1" thickBot="1">
      <c r="A7" s="169" t="s">
        <v>15</v>
      </c>
      <c r="B7" s="170"/>
      <c r="C7" s="171"/>
      <c r="D7" s="172" t="s">
        <v>16</v>
      </c>
      <c r="E7" s="173"/>
      <c r="F7" s="173"/>
      <c r="G7" s="83">
        <f t="shared" ref="G7:P7" si="0">SUM(G11:G18)</f>
        <v>0</v>
      </c>
      <c r="H7" s="84">
        <f t="shared" si="0"/>
        <v>0</v>
      </c>
      <c r="I7" s="85">
        <f t="shared" si="0"/>
        <v>0</v>
      </c>
      <c r="J7" s="85">
        <f t="shared" si="0"/>
        <v>1070</v>
      </c>
      <c r="K7" s="85">
        <f t="shared" si="0"/>
        <v>0</v>
      </c>
      <c r="L7" s="85">
        <f t="shared" si="0"/>
        <v>0</v>
      </c>
      <c r="M7" s="86">
        <f t="shared" si="0"/>
        <v>2210.38</v>
      </c>
      <c r="N7" s="87">
        <f t="shared" si="0"/>
        <v>3280.3799999999997</v>
      </c>
      <c r="O7" s="88">
        <f t="shared" si="0"/>
        <v>0</v>
      </c>
      <c r="P7" s="4">
        <f t="shared" si="0"/>
        <v>186.98856000000001</v>
      </c>
    </row>
    <row r="8" spans="1:18" ht="36" customHeight="1" thickTop="1" thickBot="1">
      <c r="A8" s="139"/>
      <c r="B8" s="144" t="s">
        <v>28</v>
      </c>
      <c r="C8" s="144" t="s">
        <v>17</v>
      </c>
      <c r="D8" s="174" t="s">
        <v>18</v>
      </c>
      <c r="E8" s="144" t="s">
        <v>40</v>
      </c>
      <c r="F8" s="176" t="s">
        <v>41</v>
      </c>
      <c r="G8" s="177" t="s">
        <v>21</v>
      </c>
      <c r="H8" s="168" t="s">
        <v>22</v>
      </c>
      <c r="I8" s="151" t="s">
        <v>23</v>
      </c>
      <c r="J8" s="150" t="s">
        <v>24</v>
      </c>
      <c r="K8" s="150" t="s">
        <v>25</v>
      </c>
      <c r="L8" s="152" t="s">
        <v>26</v>
      </c>
      <c r="M8" s="153"/>
      <c r="N8" s="155" t="s">
        <v>2</v>
      </c>
      <c r="O8" s="157" t="s">
        <v>27</v>
      </c>
      <c r="P8" s="161" t="s">
        <v>46</v>
      </c>
      <c r="Q8" s="17"/>
    </row>
    <row r="9" spans="1:18" ht="36" customHeight="1" thickTop="1" thickBot="1">
      <c r="A9" s="139"/>
      <c r="B9" s="144" t="s">
        <v>42</v>
      </c>
      <c r="C9" s="144"/>
      <c r="D9" s="175"/>
      <c r="E9" s="144"/>
      <c r="F9" s="176"/>
      <c r="G9" s="178"/>
      <c r="H9" s="168" t="s">
        <v>29</v>
      </c>
      <c r="I9" s="151" t="s">
        <v>29</v>
      </c>
      <c r="J9" s="151"/>
      <c r="K9" s="151" t="s">
        <v>30</v>
      </c>
      <c r="L9" s="164" t="s">
        <v>31</v>
      </c>
      <c r="M9" s="166" t="s">
        <v>32</v>
      </c>
      <c r="N9" s="155"/>
      <c r="O9" s="157"/>
      <c r="P9" s="162"/>
      <c r="Q9" s="17"/>
    </row>
    <row r="10" spans="1:18" ht="37.5" customHeight="1" thickTop="1" thickBot="1">
      <c r="A10" s="139"/>
      <c r="B10" s="144"/>
      <c r="C10" s="144"/>
      <c r="D10" s="175"/>
      <c r="E10" s="144"/>
      <c r="F10" s="176"/>
      <c r="G10" s="89" t="s">
        <v>33</v>
      </c>
      <c r="H10" s="168"/>
      <c r="I10" s="151"/>
      <c r="J10" s="151"/>
      <c r="K10" s="151"/>
      <c r="L10" s="165"/>
      <c r="M10" s="167"/>
      <c r="N10" s="155"/>
      <c r="O10" s="157"/>
      <c r="P10" s="163"/>
      <c r="Q10" s="17"/>
    </row>
    <row r="11" spans="1:18" ht="30" customHeight="1" thickTop="1">
      <c r="A11" s="40">
        <v>1</v>
      </c>
      <c r="B11" s="41">
        <v>41792</v>
      </c>
      <c r="C11" s="42" t="s">
        <v>61</v>
      </c>
      <c r="D11" s="90" t="s">
        <v>49</v>
      </c>
      <c r="E11" s="90" t="s">
        <v>63</v>
      </c>
      <c r="F11" s="91"/>
      <c r="G11" s="92"/>
      <c r="H11" s="93">
        <f>IF($D$3="si",($G$5/$G$6*G11),IF($D$3="no",G11*$G$4,0))</f>
        <v>0</v>
      </c>
      <c r="I11" s="47"/>
      <c r="J11" s="48">
        <v>270</v>
      </c>
      <c r="K11" s="94"/>
      <c r="L11" s="94"/>
      <c r="M11" s="59"/>
      <c r="N11" s="50">
        <f>SUM(H11:M11)</f>
        <v>270</v>
      </c>
      <c r="O11" s="51"/>
      <c r="P11" s="132">
        <v>15.3889</v>
      </c>
      <c r="Q11" s="17"/>
      <c r="R11" s="5"/>
    </row>
    <row r="12" spans="1:18" ht="30" customHeight="1">
      <c r="A12" s="53">
        <v>2</v>
      </c>
      <c r="B12" s="41">
        <v>41792</v>
      </c>
      <c r="C12" s="42" t="s">
        <v>61</v>
      </c>
      <c r="D12" s="90" t="s">
        <v>52</v>
      </c>
      <c r="E12" s="90" t="s">
        <v>63</v>
      </c>
      <c r="F12" s="91"/>
      <c r="G12" s="96"/>
      <c r="H12" s="93">
        <f>IF($D$3="si",($G$5/$G$6*G12),IF($D$3="no",G12*$G$4,0))</f>
        <v>0</v>
      </c>
      <c r="I12" s="47"/>
      <c r="J12" s="48"/>
      <c r="K12" s="94"/>
      <c r="L12" s="49"/>
      <c r="M12" s="59">
        <v>920</v>
      </c>
      <c r="N12" s="50">
        <f>SUM(H12:M12)</f>
        <v>920</v>
      </c>
      <c r="O12" s="56"/>
      <c r="P12" s="132">
        <v>52.436100000000003</v>
      </c>
      <c r="Q12" s="17"/>
      <c r="R12" s="5"/>
    </row>
    <row r="13" spans="1:18" ht="30" customHeight="1">
      <c r="A13" s="53">
        <v>3</v>
      </c>
      <c r="B13" s="57">
        <v>41793</v>
      </c>
      <c r="C13" s="42" t="s">
        <v>61</v>
      </c>
      <c r="D13" s="90" t="s">
        <v>50</v>
      </c>
      <c r="E13" s="90" t="s">
        <v>63</v>
      </c>
      <c r="F13" s="91"/>
      <c r="G13" s="96"/>
      <c r="H13" s="93">
        <f t="shared" ref="H13:H18" si="1">IF($D$3="si",($G$5/$G$6*G13),IF($D$3="no",G13*$G$4,0))</f>
        <v>0</v>
      </c>
      <c r="I13" s="47"/>
      <c r="J13" s="48"/>
      <c r="K13" s="94"/>
      <c r="L13" s="49"/>
      <c r="M13" s="59">
        <v>67.239999999999995</v>
      </c>
      <c r="N13" s="50">
        <f t="shared" ref="N13:N18" si="2">SUM(H13:M13)</f>
        <v>67.239999999999995</v>
      </c>
      <c r="O13" s="56"/>
      <c r="P13" s="132">
        <v>3.8330600000000001</v>
      </c>
      <c r="Q13" s="17"/>
      <c r="R13" s="5"/>
    </row>
    <row r="14" spans="1:18" ht="30" customHeight="1">
      <c r="A14" s="53">
        <v>4</v>
      </c>
      <c r="B14" s="57">
        <v>41793</v>
      </c>
      <c r="C14" s="42" t="s">
        <v>61</v>
      </c>
      <c r="D14" s="90" t="s">
        <v>49</v>
      </c>
      <c r="E14" s="90" t="s">
        <v>63</v>
      </c>
      <c r="F14" s="91"/>
      <c r="G14" s="96"/>
      <c r="H14" s="93">
        <f t="shared" si="1"/>
        <v>0</v>
      </c>
      <c r="I14" s="47"/>
      <c r="J14" s="48">
        <v>400</v>
      </c>
      <c r="K14" s="94"/>
      <c r="L14" s="49"/>
      <c r="M14" s="59"/>
      <c r="N14" s="50">
        <f t="shared" si="2"/>
        <v>400</v>
      </c>
      <c r="O14" s="56"/>
      <c r="P14" s="132">
        <v>22.802299999999999</v>
      </c>
      <c r="Q14" s="17"/>
    </row>
    <row r="15" spans="1:18" ht="30" customHeight="1">
      <c r="A15" s="53">
        <v>5</v>
      </c>
      <c r="B15" s="57">
        <v>41793</v>
      </c>
      <c r="C15" s="42" t="s">
        <v>61</v>
      </c>
      <c r="D15" s="90" t="s">
        <v>51</v>
      </c>
      <c r="E15" s="90" t="s">
        <v>63</v>
      </c>
      <c r="F15" s="91"/>
      <c r="G15" s="96"/>
      <c r="H15" s="93">
        <f t="shared" si="1"/>
        <v>0</v>
      </c>
      <c r="I15" s="47"/>
      <c r="J15" s="48"/>
      <c r="K15" s="94"/>
      <c r="L15" s="49"/>
      <c r="M15" s="59">
        <v>392</v>
      </c>
      <c r="N15" s="50">
        <f t="shared" si="2"/>
        <v>392</v>
      </c>
      <c r="O15" s="56"/>
      <c r="P15" s="132">
        <v>22.3462</v>
      </c>
      <c r="Q15" s="17"/>
    </row>
    <row r="16" spans="1:18" ht="30" customHeight="1">
      <c r="A16" s="53">
        <v>6</v>
      </c>
      <c r="B16" s="57">
        <v>41793</v>
      </c>
      <c r="C16" s="42" t="s">
        <v>61</v>
      </c>
      <c r="D16" s="90" t="s">
        <v>75</v>
      </c>
      <c r="E16" s="90" t="s">
        <v>63</v>
      </c>
      <c r="F16" s="91"/>
      <c r="G16" s="96"/>
      <c r="H16" s="93">
        <f t="shared" si="1"/>
        <v>0</v>
      </c>
      <c r="I16" s="47"/>
      <c r="J16" s="48"/>
      <c r="K16" s="94"/>
      <c r="L16" s="49"/>
      <c r="M16" s="59">
        <v>831.14</v>
      </c>
      <c r="N16" s="50">
        <f t="shared" si="2"/>
        <v>831.14</v>
      </c>
      <c r="O16" s="56"/>
      <c r="P16" s="132">
        <v>47.3797</v>
      </c>
      <c r="Q16" s="17"/>
    </row>
    <row r="17" spans="1:17">
      <c r="A17" s="53">
        <v>7</v>
      </c>
      <c r="B17" s="57">
        <v>41793</v>
      </c>
      <c r="C17" s="42" t="s">
        <v>61</v>
      </c>
      <c r="D17" s="90" t="s">
        <v>49</v>
      </c>
      <c r="E17" s="90" t="s">
        <v>63</v>
      </c>
      <c r="F17" s="91"/>
      <c r="G17" s="96"/>
      <c r="H17" s="93">
        <f t="shared" si="1"/>
        <v>0</v>
      </c>
      <c r="I17" s="47"/>
      <c r="J17" s="48">
        <v>400</v>
      </c>
      <c r="K17" s="94"/>
      <c r="L17" s="49"/>
      <c r="M17" s="59"/>
      <c r="N17" s="50">
        <f t="shared" si="2"/>
        <v>400</v>
      </c>
      <c r="O17" s="56"/>
      <c r="P17" s="132">
        <v>22.802299999999999</v>
      </c>
      <c r="Q17" s="17"/>
    </row>
    <row r="18" spans="1:17">
      <c r="A18" s="53">
        <v>8</v>
      </c>
      <c r="B18" s="57"/>
      <c r="C18" s="42"/>
      <c r="D18" s="90"/>
      <c r="E18" s="90"/>
      <c r="F18" s="91"/>
      <c r="G18" s="96"/>
      <c r="H18" s="93">
        <f t="shared" si="1"/>
        <v>0</v>
      </c>
      <c r="I18" s="47"/>
      <c r="J18" s="48"/>
      <c r="K18" s="94"/>
      <c r="L18" s="49"/>
      <c r="M18" s="59"/>
      <c r="N18" s="50">
        <f t="shared" si="2"/>
        <v>0</v>
      </c>
      <c r="O18" s="56"/>
      <c r="P18" s="132"/>
      <c r="Q18" s="17"/>
    </row>
    <row r="19" spans="1:17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Q19" s="17"/>
    </row>
    <row r="20" spans="1:17">
      <c r="A20" s="66"/>
      <c r="B20" s="67"/>
      <c r="C20" s="68"/>
      <c r="D20" s="69"/>
      <c r="E20" s="69"/>
      <c r="F20" s="70"/>
      <c r="G20" s="71"/>
      <c r="H20" s="72"/>
      <c r="I20" s="73"/>
      <c r="J20" s="73"/>
      <c r="K20" s="73"/>
      <c r="L20" s="73"/>
      <c r="M20" s="73"/>
      <c r="N20" s="74"/>
      <c r="O20" s="75"/>
      <c r="Q20" s="17"/>
    </row>
    <row r="21" spans="1:17">
      <c r="A21" s="62"/>
      <c r="B21" s="76" t="s">
        <v>43</v>
      </c>
      <c r="C21" s="76"/>
      <c r="D21" s="76"/>
      <c r="E21" s="63"/>
      <c r="F21" s="63"/>
      <c r="G21" s="76" t="s">
        <v>44</v>
      </c>
      <c r="H21" s="76"/>
      <c r="I21" s="76"/>
      <c r="J21" s="63"/>
      <c r="K21" s="63"/>
      <c r="L21" s="76" t="s">
        <v>45</v>
      </c>
      <c r="M21" s="76"/>
      <c r="N21" s="76"/>
      <c r="O21" s="63"/>
      <c r="Q21" s="17"/>
    </row>
    <row r="22" spans="1:17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Q22" s="17"/>
    </row>
    <row r="23" spans="1:17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Q23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0" priority="1" operator="notEqual">
      <formula>0</formula>
    </cfRule>
  </conditionalFormatting>
  <dataValidations count="11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2:H18 J13:L18 I17:I18 J11:M12 H11:I11 M18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39" bottom="0.74803149606299213" header="0.31496062992125984" footer="0.31496062992125984"/>
  <pageSetup paperSize="9" scale="3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3" sqref="C3"/>
    </sheetView>
  </sheetViews>
  <sheetFormatPr defaultColWidth="11.42578125" defaultRowHeight="15"/>
  <cols>
    <col min="2" max="2" width="12.7109375" style="98" bestFit="1" customWidth="1"/>
    <col min="3" max="3" width="11.5703125" style="99"/>
  </cols>
  <sheetData>
    <row r="1" spans="1:11">
      <c r="A1" s="101" t="s">
        <v>58</v>
      </c>
      <c r="B1" s="102" t="s">
        <v>56</v>
      </c>
      <c r="C1" s="103" t="s">
        <v>57</v>
      </c>
      <c r="E1" s="101" t="s">
        <v>59</v>
      </c>
      <c r="F1" s="113" t="s">
        <v>61</v>
      </c>
      <c r="G1" s="114" t="e">
        <f>SUM(E3:G3)</f>
        <v>#REF!</v>
      </c>
      <c r="I1" s="101" t="s">
        <v>59</v>
      </c>
      <c r="J1" s="113"/>
      <c r="K1" s="114" t="e">
        <f>SUM(I3:K3)</f>
        <v>#REF!</v>
      </c>
    </row>
    <row r="2" spans="1:11">
      <c r="A2" s="104" t="s">
        <v>55</v>
      </c>
      <c r="B2" s="105">
        <f>'Expense EURO'!P1</f>
        <v>386.27309000000002</v>
      </c>
      <c r="C2" s="106">
        <f>B2</f>
        <v>386.27309000000002</v>
      </c>
      <c r="E2" s="124" t="s">
        <v>55</v>
      </c>
      <c r="F2" s="125" t="s">
        <v>53</v>
      </c>
      <c r="G2" s="126" t="s">
        <v>60</v>
      </c>
      <c r="I2" s="124" t="s">
        <v>55</v>
      </c>
      <c r="J2" s="125" t="s">
        <v>53</v>
      </c>
      <c r="K2" s="126" t="s">
        <v>60</v>
      </c>
    </row>
    <row r="3" spans="1:11">
      <c r="A3" s="107" t="s">
        <v>53</v>
      </c>
      <c r="B3" s="108">
        <f>'Expense USD'!$P$1</f>
        <v>122.34</v>
      </c>
      <c r="C3" s="109">
        <f>'Expense USD'!$P$7</f>
        <v>89.688299999999998</v>
      </c>
      <c r="E3" s="128" t="e">
        <f t="shared" ref="E3:G3" si="0">SUM(E4:E100)</f>
        <v>#REF!</v>
      </c>
      <c r="F3" s="129" t="e">
        <f t="shared" si="0"/>
        <v>#REF!</v>
      </c>
      <c r="G3" s="130" t="e">
        <f t="shared" si="0"/>
        <v>#REF!</v>
      </c>
      <c r="I3" s="128" t="e">
        <f t="shared" ref="I3:K3" si="1">SUM(I4:I100)</f>
        <v>#REF!</v>
      </c>
      <c r="J3" s="129" t="e">
        <f t="shared" si="1"/>
        <v>#REF!</v>
      </c>
      <c r="K3" s="130" t="e">
        <f t="shared" si="1"/>
        <v>#REF!</v>
      </c>
    </row>
    <row r="4" spans="1:11">
      <c r="A4" s="107" t="s">
        <v>60</v>
      </c>
      <c r="B4" s="108">
        <f>'Expense MXN'!$P$1</f>
        <v>3280.38</v>
      </c>
      <c r="C4" s="109">
        <f>'Expense MXN'!$P$7</f>
        <v>186.98856000000001</v>
      </c>
      <c r="E4" s="115">
        <f>IF('Expense EURO'!$C11=TOTAL!$F$1,'Expense EURO'!$N11,"")</f>
        <v>2.4085299999999998</v>
      </c>
      <c r="F4" s="116">
        <f>IF('Expense USD'!$C11=TOTAL!$F$1,'Expense USD'!$P11,"")</f>
        <v>18.741900000000001</v>
      </c>
      <c r="G4" s="117">
        <f>IF('Expense MXN'!$C11=TOTAL!$F$1,'Expense MXN'!$P11,"")</f>
        <v>15.3889</v>
      </c>
      <c r="I4" s="115">
        <f>IF('Expense EURO'!$C11=TOTAL!$F$1,'Expense EURO'!$N11,"")</f>
        <v>2.4085299999999998</v>
      </c>
      <c r="J4" s="116">
        <f>IF('Expense USD'!$C11=TOTAL!$F$1,'Expense USD'!$P11,"")</f>
        <v>18.741900000000001</v>
      </c>
      <c r="K4" s="117">
        <f>IF('Expense MXN'!$C11=TOTAL!$F$1,'Expense MXN'!$P11,"")</f>
        <v>15.3889</v>
      </c>
    </row>
    <row r="5" spans="1:11">
      <c r="A5" s="107"/>
      <c r="B5" s="108"/>
      <c r="C5" s="109"/>
      <c r="E5" s="118">
        <f>IF('Expense EURO'!$C12=TOTAL!$F$1,'Expense EURO'!$N12,"")</f>
        <v>1.2345600000000001</v>
      </c>
      <c r="F5" s="119">
        <f>IF('Expense USD'!$C12=TOTAL!$F$1,'Expense USD'!$P12,"")</f>
        <v>52.6327</v>
      </c>
      <c r="G5" s="120">
        <f>IF('Expense MXN'!$C12=TOTAL!$F$1,'Expense MXN'!$P12,"")</f>
        <v>52.436100000000003</v>
      </c>
      <c r="I5" s="118">
        <f>IF('Expense EURO'!$C12=TOTAL!$F$1,'Expense EURO'!$N12,"")</f>
        <v>1.2345600000000001</v>
      </c>
      <c r="J5" s="119">
        <f>IF('Expense USD'!$C12=TOTAL!$F$1,'Expense USD'!$P12,"")</f>
        <v>52.6327</v>
      </c>
      <c r="K5" s="120">
        <f>IF('Expense MXN'!$C12=TOTAL!$F$1,'Expense MXN'!$P12,"")</f>
        <v>52.436100000000003</v>
      </c>
    </row>
    <row r="6" spans="1:11">
      <c r="A6" s="107"/>
      <c r="B6" s="108"/>
      <c r="C6" s="109"/>
      <c r="E6" s="118">
        <f>IF('Expense EURO'!$C13=TOTAL!$F$1,'Expense EURO'!$N13,"")</f>
        <v>68.45</v>
      </c>
      <c r="F6" s="119" t="str">
        <f>IF('Expense USD'!$C13=TOTAL!$F$1,'Expense USD'!$P13,"")</f>
        <v/>
      </c>
      <c r="G6" s="120">
        <f>IF('Expense MXN'!$C13=TOTAL!$F$1,'Expense MXN'!$P13,"")</f>
        <v>3.8330600000000001</v>
      </c>
      <c r="I6" s="118">
        <f>IF('Expense EURO'!$C13=TOTAL!$F$1,'Expense EURO'!$N13,"")</f>
        <v>68.45</v>
      </c>
      <c r="J6" s="119" t="str">
        <f>IF('Expense USD'!$C13=TOTAL!$F$1,'Expense USD'!$P13,"")</f>
        <v/>
      </c>
      <c r="K6" s="120">
        <f>IF('Expense MXN'!$C13=TOTAL!$F$1,'Expense MXN'!$P13,"")</f>
        <v>3.8330600000000001</v>
      </c>
    </row>
    <row r="7" spans="1:11">
      <c r="A7" s="110"/>
      <c r="B7" s="111"/>
      <c r="C7" s="112"/>
      <c r="E7" s="118" t="str">
        <f>IF('Expense EURO'!$C14=TOTAL!$F$1,'Expense EURO'!$N14,"")</f>
        <v/>
      </c>
      <c r="F7" s="119" t="str">
        <f>IF('Expense USD'!$C14=TOTAL!$F$1,'Expense USD'!$P14,"")</f>
        <v/>
      </c>
      <c r="G7" s="120">
        <f>IF('Expense MXN'!$C14=TOTAL!$F$1,'Expense MXN'!$P14,"")</f>
        <v>22.802299999999999</v>
      </c>
      <c r="I7" s="118" t="str">
        <f>IF('Expense EURO'!$C14=TOTAL!$F$1,'Expense EURO'!$N14,"")</f>
        <v/>
      </c>
      <c r="J7" s="119" t="str">
        <f>IF('Expense USD'!$C14=TOTAL!$F$1,'Expense USD'!$P14,"")</f>
        <v/>
      </c>
      <c r="K7" s="120">
        <f>IF('Expense MXN'!$C14=TOTAL!$F$1,'Expense MXN'!$P14,"")</f>
        <v>22.802299999999999</v>
      </c>
    </row>
    <row r="8" spans="1:11">
      <c r="C8" s="127">
        <f>SUM(C2:C7)</f>
        <v>662.94995000000006</v>
      </c>
      <c r="D8" s="100"/>
      <c r="E8" s="118" t="str">
        <f>IF('Expense EURO'!$C15=TOTAL!$F$1,'Expense EURO'!$N15,"")</f>
        <v/>
      </c>
      <c r="F8" s="119" t="str">
        <f>IF('Expense USD'!$C15=TOTAL!$F$1,'Expense USD'!$P15,"")</f>
        <v/>
      </c>
      <c r="G8" s="120">
        <f>IF('Expense MXN'!$C15=TOTAL!$F$1,'Expense MXN'!$P15,"")</f>
        <v>22.3462</v>
      </c>
      <c r="I8" s="118" t="str">
        <f>IF('Expense EURO'!$C15=TOTAL!$F$1,'Expense EURO'!$N15,"")</f>
        <v/>
      </c>
      <c r="J8" s="119" t="str">
        <f>IF('Expense USD'!$C15=TOTAL!$F$1,'Expense USD'!$P15,"")</f>
        <v/>
      </c>
      <c r="K8" s="120">
        <f>IF('Expense MXN'!$C15=TOTAL!$F$1,'Expense MXN'!$P15,"")</f>
        <v>22.3462</v>
      </c>
    </row>
    <row r="9" spans="1:11">
      <c r="E9" s="118" t="str">
        <f>IF('Expense EURO'!$C16=TOTAL!$F$1,'Expense EURO'!$N16,"")</f>
        <v/>
      </c>
      <c r="F9" s="119" t="str">
        <f>IF('Expense USD'!$C16=TOTAL!$F$1,'Expense USD'!$P16,"")</f>
        <v/>
      </c>
      <c r="G9" s="120">
        <f>IF('Expense MXN'!$C16=TOTAL!$F$1,'Expense MXN'!$P16,"")</f>
        <v>47.3797</v>
      </c>
      <c r="I9" s="118" t="str">
        <f>IF('Expense EURO'!$C16=TOTAL!$F$1,'Expense EURO'!$N16,"")</f>
        <v/>
      </c>
      <c r="J9" s="119" t="str">
        <f>IF('Expense USD'!$C16=TOTAL!$F$1,'Expense USD'!$P16,"")</f>
        <v/>
      </c>
      <c r="K9" s="120">
        <f>IF('Expense MXN'!$C16=TOTAL!$F$1,'Expense MXN'!$P16,"")</f>
        <v>47.3797</v>
      </c>
    </row>
    <row r="10" spans="1:11">
      <c r="E10" s="118" t="str">
        <f>IF('Expense EURO'!$C17=TOTAL!$F$1,'Expense EURO'!$N17,"")</f>
        <v/>
      </c>
      <c r="F10" s="119" t="str">
        <f>IF('Expense USD'!$C17=TOTAL!$F$1,'Expense USD'!$P17,"")</f>
        <v/>
      </c>
      <c r="G10" s="120">
        <f>IF('Expense MXN'!$C17=TOTAL!$F$1,'Expense MXN'!$P17,"")</f>
        <v>22.802299999999999</v>
      </c>
      <c r="I10" s="118" t="str">
        <f>IF('Expense EURO'!$C17=TOTAL!$F$1,'Expense EURO'!$N17,"")</f>
        <v/>
      </c>
      <c r="J10" s="119" t="str">
        <f>IF('Expense USD'!$C17=TOTAL!$F$1,'Expense USD'!$P17,"")</f>
        <v/>
      </c>
      <c r="K10" s="120">
        <f>IF('Expense MXN'!$C17=TOTAL!$F$1,'Expense MXN'!$P17,"")</f>
        <v>22.802299999999999</v>
      </c>
    </row>
    <row r="11" spans="1:11">
      <c r="E11" s="118" t="str">
        <f>IF('Expense EURO'!$C18=TOTAL!$F$1,'Expense EURO'!$N18,"")</f>
        <v/>
      </c>
      <c r="F11" s="119" t="str">
        <f>IF('Expense USD'!$C18=TOTAL!$F$1,'Expense USD'!$P18,"")</f>
        <v/>
      </c>
      <c r="G11" s="120" t="str">
        <f>IF('Expense MXN'!$C18=TOTAL!$F$1,'Expense MXN'!$P18,"")</f>
        <v/>
      </c>
      <c r="I11" s="118" t="str">
        <f>IF('Expense EURO'!$C18=TOTAL!$F$1,'Expense EURO'!$N18,"")</f>
        <v/>
      </c>
      <c r="J11" s="119" t="str">
        <f>IF('Expense USD'!$C18=TOTAL!$F$1,'Expense USD'!$P18,"")</f>
        <v/>
      </c>
      <c r="K11" s="120" t="str">
        <f>IF('Expense MXN'!$C18=TOTAL!$F$1,'Expense MXN'!$P18,"")</f>
        <v/>
      </c>
    </row>
    <row r="12" spans="1:11">
      <c r="E12" s="118" t="str">
        <f>IF('Expense EURO'!$C19=TOTAL!$F$1,'Expense EURO'!$N19,"")</f>
        <v/>
      </c>
      <c r="F12" s="119" t="e">
        <f>IF('Expense USD'!#REF!=TOTAL!$F$1,'Expense USD'!#REF!,"")</f>
        <v>#REF!</v>
      </c>
      <c r="G12" s="120" t="e">
        <f>IF('Expense MXN'!#REF!=TOTAL!$F$1,'Expense MXN'!#REF!,"")</f>
        <v>#REF!</v>
      </c>
      <c r="I12" s="118" t="str">
        <f>IF('Expense EURO'!$C19=TOTAL!$F$1,'Expense EURO'!$N19,"")</f>
        <v/>
      </c>
      <c r="J12" s="119" t="e">
        <f>IF('Expense USD'!#REF!=TOTAL!$F$1,'Expense USD'!#REF!,"")</f>
        <v>#REF!</v>
      </c>
      <c r="K12" s="120" t="e">
        <f>IF('Expense MXN'!#REF!=TOTAL!$F$1,'Expense MXN'!#REF!,"")</f>
        <v>#REF!</v>
      </c>
    </row>
    <row r="13" spans="1:11">
      <c r="E13" s="118" t="str">
        <f>IF('Expense EURO'!$C20=TOTAL!$F$1,'Expense EURO'!$N20,"")</f>
        <v/>
      </c>
      <c r="F13" s="119" t="e">
        <f>IF('Expense USD'!#REF!=TOTAL!$F$1,'Expense USD'!#REF!,"")</f>
        <v>#REF!</v>
      </c>
      <c r="G13" s="120" t="e">
        <f>IF('Expense MXN'!#REF!=TOTAL!$F$1,'Expense MXN'!#REF!,"")</f>
        <v>#REF!</v>
      </c>
      <c r="I13" s="118" t="str">
        <f>IF('Expense EURO'!$C20=TOTAL!$F$1,'Expense EURO'!$N20,"")</f>
        <v/>
      </c>
      <c r="J13" s="119" t="e">
        <f>IF('Expense USD'!#REF!=TOTAL!$F$1,'Expense USD'!#REF!,"")</f>
        <v>#REF!</v>
      </c>
      <c r="K13" s="120" t="e">
        <f>IF('Expense MXN'!#REF!=TOTAL!$F$1,'Expense MXN'!#REF!,"")</f>
        <v>#REF!</v>
      </c>
    </row>
    <row r="14" spans="1:11">
      <c r="E14" s="118" t="str">
        <f>IF('Expense EURO'!$C21=TOTAL!$F$1,'Expense EURO'!$N21,"")</f>
        <v/>
      </c>
      <c r="F14" s="119" t="e">
        <f>IF('Expense USD'!#REF!=TOTAL!$F$1,'Expense USD'!#REF!,"")</f>
        <v>#REF!</v>
      </c>
      <c r="G14" s="120" t="e">
        <f>IF('Expense MXN'!#REF!=TOTAL!$F$1,'Expense MXN'!#REF!,"")</f>
        <v>#REF!</v>
      </c>
      <c r="I14" s="118" t="str">
        <f>IF('Expense EURO'!$C21=TOTAL!$F$1,'Expense EURO'!$N21,"")</f>
        <v/>
      </c>
      <c r="J14" s="119" t="e">
        <f>IF('Expense USD'!#REF!=TOTAL!$F$1,'Expense USD'!#REF!,"")</f>
        <v>#REF!</v>
      </c>
      <c r="K14" s="120" t="e">
        <f>IF('Expense MXN'!#REF!=TOTAL!$F$1,'Expense MXN'!#REF!,"")</f>
        <v>#REF!</v>
      </c>
    </row>
    <row r="15" spans="1:11">
      <c r="E15" s="118" t="str">
        <f>IF('Expense EURO'!$C22=TOTAL!$F$1,'Expense EURO'!$N22,"")</f>
        <v/>
      </c>
      <c r="F15" s="119" t="e">
        <f>IF('Expense USD'!#REF!=TOTAL!$F$1,'Expense USD'!#REF!,"")</f>
        <v>#REF!</v>
      </c>
      <c r="G15" s="120" t="e">
        <f>IF('Expense MXN'!#REF!=TOTAL!$F$1,'Expense MXN'!#REF!,"")</f>
        <v>#REF!</v>
      </c>
      <c r="I15" s="118" t="str">
        <f>IF('Expense EURO'!$C22=TOTAL!$F$1,'Expense EURO'!$N22,"")</f>
        <v/>
      </c>
      <c r="J15" s="119" t="e">
        <f>IF('Expense USD'!#REF!=TOTAL!$F$1,'Expense USD'!#REF!,"")</f>
        <v>#REF!</v>
      </c>
      <c r="K15" s="120" t="e">
        <f>IF('Expense MXN'!#REF!=TOTAL!$F$1,'Expense MXN'!#REF!,"")</f>
        <v>#REF!</v>
      </c>
    </row>
    <row r="16" spans="1:11">
      <c r="E16" s="118" t="str">
        <f>IF('Expense EURO'!$C23=TOTAL!$F$1,'Expense EURO'!$N23,"")</f>
        <v/>
      </c>
      <c r="F16" s="119" t="e">
        <f>IF('Expense USD'!#REF!=TOTAL!$F$1,'Expense USD'!#REF!,"")</f>
        <v>#REF!</v>
      </c>
      <c r="G16" s="120" t="e">
        <f>IF('Expense MXN'!#REF!=TOTAL!$F$1,'Expense MXN'!#REF!,"")</f>
        <v>#REF!</v>
      </c>
      <c r="I16" s="118" t="str">
        <f>IF('Expense EURO'!$C23=TOTAL!$F$1,'Expense EURO'!$N23,"")</f>
        <v/>
      </c>
      <c r="J16" s="119" t="e">
        <f>IF('Expense USD'!#REF!=TOTAL!$F$1,'Expense USD'!#REF!,"")</f>
        <v>#REF!</v>
      </c>
      <c r="K16" s="120" t="e">
        <f>IF('Expense MXN'!#REF!=TOTAL!$F$1,'Expense MXN'!#REF!,"")</f>
        <v>#REF!</v>
      </c>
    </row>
    <row r="17" spans="5:11">
      <c r="E17" s="118" t="str">
        <f>IF('Expense EURO'!$C24=TOTAL!$F$1,'Expense EURO'!$N24,"")</f>
        <v/>
      </c>
      <c r="F17" s="119" t="e">
        <f>IF('Expense USD'!#REF!=TOTAL!$F$1,'Expense USD'!#REF!,"")</f>
        <v>#REF!</v>
      </c>
      <c r="G17" s="120" t="e">
        <f>IF('Expense MXN'!#REF!=TOTAL!$F$1,'Expense MXN'!#REF!,"")</f>
        <v>#REF!</v>
      </c>
      <c r="I17" s="118" t="str">
        <f>IF('Expense EURO'!$C24=TOTAL!$F$1,'Expense EURO'!$N24,"")</f>
        <v/>
      </c>
      <c r="J17" s="119" t="e">
        <f>IF('Expense USD'!#REF!=TOTAL!$F$1,'Expense USD'!#REF!,"")</f>
        <v>#REF!</v>
      </c>
      <c r="K17" s="120" t="e">
        <f>IF('Expense MXN'!#REF!=TOTAL!$F$1,'Expense MXN'!#REF!,"")</f>
        <v>#REF!</v>
      </c>
    </row>
    <row r="18" spans="5:11">
      <c r="E18" s="118" t="str">
        <f>IF('Expense EURO'!$C25=TOTAL!$F$1,'Expense EURO'!$N25,"")</f>
        <v/>
      </c>
      <c r="F18" s="119" t="e">
        <f>IF('Expense USD'!#REF!=TOTAL!$F$1,'Expense USD'!#REF!,"")</f>
        <v>#REF!</v>
      </c>
      <c r="G18" s="120" t="e">
        <f>IF('Expense MXN'!#REF!=TOTAL!$F$1,'Expense MXN'!#REF!,"")</f>
        <v>#REF!</v>
      </c>
      <c r="I18" s="118" t="str">
        <f>IF('Expense EURO'!$C25=TOTAL!$F$1,'Expense EURO'!$N25,"")</f>
        <v/>
      </c>
      <c r="J18" s="119" t="e">
        <f>IF('Expense USD'!#REF!=TOTAL!$F$1,'Expense USD'!#REF!,"")</f>
        <v>#REF!</v>
      </c>
      <c r="K18" s="120" t="e">
        <f>IF('Expense MXN'!#REF!=TOTAL!$F$1,'Expense MXN'!#REF!,"")</f>
        <v>#REF!</v>
      </c>
    </row>
    <row r="19" spans="5:11">
      <c r="E19" s="118" t="str">
        <f>IF('Expense EURO'!$C26=TOTAL!$F$1,'Expense EURO'!$N26,"")</f>
        <v/>
      </c>
      <c r="F19" s="119" t="e">
        <f>IF('Expense USD'!#REF!=TOTAL!$F$1,'Expense USD'!#REF!,"")</f>
        <v>#REF!</v>
      </c>
      <c r="G19" s="120" t="e">
        <f>IF('Expense MXN'!#REF!=TOTAL!$F$1,'Expense MXN'!#REF!,"")</f>
        <v>#REF!</v>
      </c>
      <c r="I19" s="118" t="str">
        <f>IF('Expense EURO'!$C26=TOTAL!$F$1,'Expense EURO'!$N26,"")</f>
        <v/>
      </c>
      <c r="J19" s="119" t="e">
        <f>IF('Expense USD'!#REF!=TOTAL!$F$1,'Expense USD'!#REF!,"")</f>
        <v>#REF!</v>
      </c>
      <c r="K19" s="120" t="e">
        <f>IF('Expense MXN'!#REF!=TOTAL!$F$1,'Expense MXN'!#REF!,"")</f>
        <v>#REF!</v>
      </c>
    </row>
    <row r="20" spans="5:11">
      <c r="E20" s="118" t="str">
        <f>IF('Expense EURO'!$C27=TOTAL!$F$1,'Expense EURO'!$N27,"")</f>
        <v/>
      </c>
      <c r="F20" s="119" t="e">
        <f>IF('Expense USD'!#REF!=TOTAL!$F$1,'Expense USD'!#REF!,"")</f>
        <v>#REF!</v>
      </c>
      <c r="G20" s="120" t="e">
        <f>IF('Expense MXN'!#REF!=TOTAL!$F$1,'Expense MXN'!#REF!,"")</f>
        <v>#REF!</v>
      </c>
      <c r="I20" s="118" t="str">
        <f>IF('Expense EURO'!$C27=TOTAL!$F$1,'Expense EURO'!$N27,"")</f>
        <v/>
      </c>
      <c r="J20" s="119" t="e">
        <f>IF('Expense USD'!#REF!=TOTAL!$F$1,'Expense USD'!#REF!,"")</f>
        <v>#REF!</v>
      </c>
      <c r="K20" s="120" t="e">
        <f>IF('Expense MXN'!#REF!=TOTAL!$F$1,'Expense MXN'!#REF!,"")</f>
        <v>#REF!</v>
      </c>
    </row>
    <row r="21" spans="5:11">
      <c r="E21" s="118" t="str">
        <f>IF('Expense EURO'!$C28=TOTAL!$F$1,'Expense EURO'!$N28,"")</f>
        <v/>
      </c>
      <c r="F21" s="119" t="e">
        <f>IF('Expense USD'!#REF!=TOTAL!$F$1,'Expense USD'!#REF!,"")</f>
        <v>#REF!</v>
      </c>
      <c r="G21" s="120" t="e">
        <f>IF('Expense MXN'!#REF!=TOTAL!$F$1,'Expense MXN'!#REF!,"")</f>
        <v>#REF!</v>
      </c>
      <c r="I21" s="118" t="str">
        <f>IF('Expense EURO'!$C28=TOTAL!$F$1,'Expense EURO'!$N28,"")</f>
        <v/>
      </c>
      <c r="J21" s="119" t="e">
        <f>IF('Expense USD'!#REF!=TOTAL!$F$1,'Expense USD'!#REF!,"")</f>
        <v>#REF!</v>
      </c>
      <c r="K21" s="120" t="e">
        <f>IF('Expense MXN'!#REF!=TOTAL!$F$1,'Expense MXN'!#REF!,"")</f>
        <v>#REF!</v>
      </c>
    </row>
    <row r="22" spans="5:11">
      <c r="E22" s="118" t="str">
        <f>IF('Expense EURO'!$C29=TOTAL!$F$1,'Expense EURO'!$N29,"")</f>
        <v/>
      </c>
      <c r="F22" s="119" t="e">
        <f>IF('Expense USD'!#REF!=TOTAL!$F$1,'Expense USD'!#REF!,"")</f>
        <v>#REF!</v>
      </c>
      <c r="G22" s="120" t="e">
        <f>IF('Expense MXN'!#REF!=TOTAL!$F$1,'Expense MXN'!#REF!,"")</f>
        <v>#REF!</v>
      </c>
      <c r="I22" s="118" t="str">
        <f>IF('Expense EURO'!$C29=TOTAL!$F$1,'Expense EURO'!$N29,"")</f>
        <v/>
      </c>
      <c r="J22" s="119" t="e">
        <f>IF('Expense USD'!#REF!=TOTAL!$F$1,'Expense USD'!#REF!,"")</f>
        <v>#REF!</v>
      </c>
      <c r="K22" s="120" t="e">
        <f>IF('Expense MXN'!#REF!=TOTAL!$F$1,'Expense MXN'!#REF!,"")</f>
        <v>#REF!</v>
      </c>
    </row>
    <row r="23" spans="5:11">
      <c r="E23" s="118" t="str">
        <f>IF('Expense EURO'!$C30=TOTAL!$F$1,'Expense EURO'!$N30,"")</f>
        <v/>
      </c>
      <c r="F23" s="119" t="e">
        <f>IF('Expense USD'!#REF!=TOTAL!$F$1,'Expense USD'!#REF!,"")</f>
        <v>#REF!</v>
      </c>
      <c r="G23" s="120" t="e">
        <f>IF('Expense MXN'!#REF!=TOTAL!$F$1,'Expense MXN'!#REF!,"")</f>
        <v>#REF!</v>
      </c>
      <c r="I23" s="118" t="str">
        <f>IF('Expense EURO'!$C30=TOTAL!$F$1,'Expense EURO'!$N30,"")</f>
        <v/>
      </c>
      <c r="J23" s="119" t="e">
        <f>IF('Expense USD'!#REF!=TOTAL!$F$1,'Expense USD'!#REF!,"")</f>
        <v>#REF!</v>
      </c>
      <c r="K23" s="120" t="e">
        <f>IF('Expense MXN'!#REF!=TOTAL!$F$1,'Expense MXN'!#REF!,"")</f>
        <v>#REF!</v>
      </c>
    </row>
    <row r="24" spans="5:11">
      <c r="E24" s="118" t="e">
        <f>IF('Expense EURO'!#REF!=TOTAL!$F$1,'Expense EURO'!#REF!,"")</f>
        <v>#REF!</v>
      </c>
      <c r="F24" s="119" t="e">
        <f>IF('Expense USD'!#REF!=TOTAL!$F$1,'Expense USD'!#REF!,"")</f>
        <v>#REF!</v>
      </c>
      <c r="G24" s="120" t="e">
        <f>IF('Expense MXN'!#REF!=TOTAL!$F$1,'Expense MXN'!#REF!,"")</f>
        <v>#REF!</v>
      </c>
      <c r="I24" s="118" t="e">
        <f>IF('Expense EURO'!#REF!=TOTAL!$F$1,'Expense EURO'!#REF!,"")</f>
        <v>#REF!</v>
      </c>
      <c r="J24" s="119" t="e">
        <f>IF('Expense USD'!#REF!=TOTAL!$F$1,'Expense USD'!#REF!,"")</f>
        <v>#REF!</v>
      </c>
      <c r="K24" s="120" t="e">
        <f>IF('Expense MXN'!#REF!=TOTAL!$F$1,'Expense MXN'!#REF!,"")</f>
        <v>#REF!</v>
      </c>
    </row>
    <row r="25" spans="5:11">
      <c r="E25" s="118" t="e">
        <f>IF('Expense EURO'!#REF!=TOTAL!$F$1,'Expense EURO'!#REF!,"")</f>
        <v>#REF!</v>
      </c>
      <c r="F25" s="119" t="e">
        <f>IF('Expense USD'!#REF!=TOTAL!$F$1,'Expense USD'!#REF!,"")</f>
        <v>#REF!</v>
      </c>
      <c r="G25" s="120" t="e">
        <f>IF('Expense MXN'!#REF!=TOTAL!$F$1,'Expense MXN'!#REF!,"")</f>
        <v>#REF!</v>
      </c>
      <c r="I25" s="118" t="e">
        <f>IF('Expense EURO'!#REF!=TOTAL!$F$1,'Expense EURO'!#REF!,"")</f>
        <v>#REF!</v>
      </c>
      <c r="J25" s="119" t="e">
        <f>IF('Expense USD'!#REF!=TOTAL!$F$1,'Expense USD'!#REF!,"")</f>
        <v>#REF!</v>
      </c>
      <c r="K25" s="120" t="e">
        <f>IF('Expense MXN'!#REF!=TOTAL!$F$1,'Expense MXN'!#REF!,"")</f>
        <v>#REF!</v>
      </c>
    </row>
    <row r="26" spans="5:11">
      <c r="E26" s="118" t="e">
        <f>IF('Expense EURO'!#REF!=TOTAL!$F$1,'Expense EURO'!#REF!,"")</f>
        <v>#REF!</v>
      </c>
      <c r="F26" s="119" t="e">
        <f>IF('Expense USD'!#REF!=TOTAL!$F$1,'Expense USD'!#REF!,"")</f>
        <v>#REF!</v>
      </c>
      <c r="G26" s="120" t="e">
        <f>IF('Expense MXN'!#REF!=TOTAL!$F$1,'Expense MXN'!#REF!,"")</f>
        <v>#REF!</v>
      </c>
      <c r="I26" s="118" t="e">
        <f>IF('Expense EURO'!#REF!=TOTAL!$F$1,'Expense EURO'!#REF!,"")</f>
        <v>#REF!</v>
      </c>
      <c r="J26" s="119" t="e">
        <f>IF('Expense USD'!#REF!=TOTAL!$F$1,'Expense USD'!#REF!,"")</f>
        <v>#REF!</v>
      </c>
      <c r="K26" s="120" t="e">
        <f>IF('Expense MXN'!#REF!=TOTAL!$F$1,'Expense MXN'!#REF!,"")</f>
        <v>#REF!</v>
      </c>
    </row>
    <row r="27" spans="5:11">
      <c r="E27" s="118" t="e">
        <f>IF('Expense EURO'!#REF!=TOTAL!$F$1,'Expense EURO'!#REF!,"")</f>
        <v>#REF!</v>
      </c>
      <c r="F27" s="119" t="e">
        <f>IF('Expense USD'!#REF!=TOTAL!$F$1,'Expense USD'!#REF!,"")</f>
        <v>#REF!</v>
      </c>
      <c r="G27" s="120" t="e">
        <f>IF('Expense MXN'!#REF!=TOTAL!$F$1,'Expense MXN'!#REF!,"")</f>
        <v>#REF!</v>
      </c>
      <c r="I27" s="118" t="e">
        <f>IF('Expense EURO'!#REF!=TOTAL!$F$1,'Expense EURO'!#REF!,"")</f>
        <v>#REF!</v>
      </c>
      <c r="J27" s="119" t="e">
        <f>IF('Expense USD'!#REF!=TOTAL!$F$1,'Expense USD'!#REF!,"")</f>
        <v>#REF!</v>
      </c>
      <c r="K27" s="120" t="e">
        <f>IF('Expense MXN'!#REF!=TOTAL!$F$1,'Expense MXN'!#REF!,"")</f>
        <v>#REF!</v>
      </c>
    </row>
    <row r="28" spans="5:11">
      <c r="E28" s="118" t="e">
        <f>IF('Expense EURO'!#REF!=TOTAL!$F$1,'Expense EURO'!#REF!,"")</f>
        <v>#REF!</v>
      </c>
      <c r="F28" s="119" t="e">
        <f>IF('Expense USD'!#REF!=TOTAL!$F$1,'Expense USD'!#REF!,"")</f>
        <v>#REF!</v>
      </c>
      <c r="G28" s="120" t="e">
        <f>IF('Expense MXN'!#REF!=TOTAL!$F$1,'Expense MXN'!#REF!,"")</f>
        <v>#REF!</v>
      </c>
      <c r="I28" s="118" t="e">
        <f>IF('Expense EURO'!#REF!=TOTAL!$F$1,'Expense EURO'!#REF!,"")</f>
        <v>#REF!</v>
      </c>
      <c r="J28" s="119" t="e">
        <f>IF('Expense USD'!#REF!=TOTAL!$F$1,'Expense USD'!#REF!,"")</f>
        <v>#REF!</v>
      </c>
      <c r="K28" s="120" t="e">
        <f>IF('Expense MXN'!#REF!=TOTAL!$F$1,'Expense MXN'!#REF!,"")</f>
        <v>#REF!</v>
      </c>
    </row>
    <row r="29" spans="5:11">
      <c r="E29" s="118" t="e">
        <f>IF('Expense EURO'!#REF!=TOTAL!$F$1,'Expense EURO'!#REF!,"")</f>
        <v>#REF!</v>
      </c>
      <c r="F29" s="119" t="e">
        <f>IF('Expense USD'!#REF!=TOTAL!$F$1,'Expense USD'!#REF!,"")</f>
        <v>#REF!</v>
      </c>
      <c r="G29" s="120" t="e">
        <f>IF('Expense MXN'!#REF!=TOTAL!$F$1,'Expense MXN'!#REF!,"")</f>
        <v>#REF!</v>
      </c>
      <c r="I29" s="118" t="e">
        <f>IF('Expense EURO'!#REF!=TOTAL!$F$1,'Expense EURO'!#REF!,"")</f>
        <v>#REF!</v>
      </c>
      <c r="J29" s="119" t="e">
        <f>IF('Expense USD'!#REF!=TOTAL!$F$1,'Expense USD'!#REF!,"")</f>
        <v>#REF!</v>
      </c>
      <c r="K29" s="120" t="e">
        <f>IF('Expense MXN'!#REF!=TOTAL!$F$1,'Expense MXN'!#REF!,"")</f>
        <v>#REF!</v>
      </c>
    </row>
    <row r="30" spans="5:11">
      <c r="E30" s="121" t="e">
        <f>IF('Expense EURO'!#REF!=TOTAL!$F$1,'Expense EURO'!#REF!,"")</f>
        <v>#REF!</v>
      </c>
      <c r="F30" s="122" t="e">
        <f>IF('Expense USD'!#REF!=TOTAL!$F$1,'Expense USD'!#REF!,"")</f>
        <v>#REF!</v>
      </c>
      <c r="G30" s="123" t="e">
        <f>IF('Expense MXN'!#REF!=TOTAL!$F$1,'Expense MXN'!#REF!,"")</f>
        <v>#REF!</v>
      </c>
      <c r="I30" s="121" t="e">
        <f>IF('Expense EURO'!#REF!=TOTAL!$F$1,'Expense EURO'!#REF!,"")</f>
        <v>#REF!</v>
      </c>
      <c r="J30" s="122" t="e">
        <f>IF('Expense USD'!#REF!=TOTAL!$F$1,'Expense USD'!#REF!,"")</f>
        <v>#REF!</v>
      </c>
      <c r="K30" s="123" t="e">
        <f>IF('Expense MXN'!#REF!=TOTAL!$F$1,'Expense MXN'!#REF!,"")</f>
        <v>#REF!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Expense EURO</vt:lpstr>
      <vt:lpstr>Expense USD</vt:lpstr>
      <vt:lpstr>Expense MXN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Gallucci</dc:creator>
  <cp:lastModifiedBy>Simonetta</cp:lastModifiedBy>
  <cp:lastPrinted>2014-07-01T15:20:46Z</cp:lastPrinted>
  <dcterms:created xsi:type="dcterms:W3CDTF">2013-11-13T16:07:28Z</dcterms:created>
  <dcterms:modified xsi:type="dcterms:W3CDTF">2014-07-28T15:11:17Z</dcterms:modified>
</cp:coreProperties>
</file>